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idpyba-my.sharepoint.com/personal/w_guerrero_animalesbog_gov_co/Documents/ARCHIVOS_ANDRES/IDPYBA2022/4ABRIL/Obligacion9/"/>
    </mc:Choice>
  </mc:AlternateContent>
  <xr:revisionPtr revIDLastSave="14" documentId="11_024EB72BEF19413E05F5312E66D4C92FF8CA0751" xr6:coauthVersionLast="47" xr6:coauthVersionMax="47" xr10:uidLastSave="{53527E31-10CE-42C7-B75B-B8DB0361AC89}"/>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META No. 6"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27" i="12" s="1"/>
  <c r="M27" i="12" s="1"/>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I30" i="10" s="1"/>
  <c r="H38" i="9"/>
  <c r="E38" i="9"/>
  <c r="H37" i="9"/>
  <c r="E37" i="9"/>
  <c r="H36" i="9"/>
  <c r="E36" i="9"/>
  <c r="H35" i="9"/>
  <c r="E35" i="9"/>
  <c r="H34" i="9"/>
  <c r="E34" i="9"/>
  <c r="H33" i="9"/>
  <c r="E33" i="9"/>
  <c r="H32" i="9"/>
  <c r="E32" i="9"/>
  <c r="H31" i="9"/>
  <c r="E31" i="9"/>
  <c r="H30" i="9"/>
  <c r="E30" i="9"/>
  <c r="E29" i="9"/>
  <c r="E28" i="9"/>
  <c r="H27" i="9"/>
  <c r="H28" i="9" s="1"/>
  <c r="H29" i="9" s="1"/>
  <c r="G27" i="9"/>
  <c r="I27" i="9" s="1"/>
  <c r="F27" i="9"/>
  <c r="E27" i="9"/>
  <c r="H38" i="8"/>
  <c r="E38" i="8"/>
  <c r="H37" i="8"/>
  <c r="E37" i="8"/>
  <c r="H36" i="8"/>
  <c r="E36" i="8"/>
  <c r="H35" i="8"/>
  <c r="E35" i="8"/>
  <c r="H34" i="8"/>
  <c r="E34" i="8"/>
  <c r="H33" i="8"/>
  <c r="E33" i="8"/>
  <c r="H32" i="8"/>
  <c r="E32" i="8"/>
  <c r="H31" i="8"/>
  <c r="E31" i="8"/>
  <c r="H30" i="8"/>
  <c r="E30" i="8"/>
  <c r="E29" i="8"/>
  <c r="E28" i="8"/>
  <c r="H27" i="8"/>
  <c r="H28" i="8" s="1"/>
  <c r="H29" i="8" s="1"/>
  <c r="E27" i="8"/>
  <c r="H38" i="7"/>
  <c r="E38" i="7"/>
  <c r="H37" i="7"/>
  <c r="E37" i="7"/>
  <c r="H36" i="7"/>
  <c r="E36" i="7"/>
  <c r="H35" i="7"/>
  <c r="E35" i="7"/>
  <c r="H34" i="7"/>
  <c r="E34" i="7"/>
  <c r="H33" i="7"/>
  <c r="E33" i="7"/>
  <c r="H32" i="7"/>
  <c r="E32" i="7"/>
  <c r="H31" i="7"/>
  <c r="E31" i="7"/>
  <c r="H30" i="7"/>
  <c r="E30" i="7"/>
  <c r="E29" i="7"/>
  <c r="H28" i="7"/>
  <c r="H29" i="7" s="1"/>
  <c r="E28" i="7"/>
  <c r="H27" i="7"/>
  <c r="G27" i="7"/>
  <c r="I27" i="7" s="1"/>
  <c r="F27" i="7"/>
  <c r="E27" i="7"/>
  <c r="H38" i="6"/>
  <c r="E38" i="6"/>
  <c r="H37" i="6"/>
  <c r="E37" i="6"/>
  <c r="H36" i="6"/>
  <c r="E36" i="6"/>
  <c r="H35" i="6"/>
  <c r="E35" i="6"/>
  <c r="H34" i="6"/>
  <c r="E34" i="6"/>
  <c r="H33" i="6"/>
  <c r="E33" i="6"/>
  <c r="H32" i="6"/>
  <c r="E32" i="6"/>
  <c r="H31" i="6"/>
  <c r="E31" i="6"/>
  <c r="H30" i="6"/>
  <c r="E30" i="6"/>
  <c r="E29" i="6"/>
  <c r="E28" i="6"/>
  <c r="H27" i="6"/>
  <c r="H28" i="6" s="1"/>
  <c r="H29" i="6" s="1"/>
  <c r="G27" i="6"/>
  <c r="I27" i="6" s="1"/>
  <c r="F27" i="6"/>
  <c r="E27" i="6"/>
  <c r="H38" i="5"/>
  <c r="E38" i="5"/>
  <c r="H37" i="5"/>
  <c r="E37" i="5"/>
  <c r="H36" i="5"/>
  <c r="E36" i="5"/>
  <c r="H35" i="5"/>
  <c r="E35" i="5"/>
  <c r="H34" i="5"/>
  <c r="E34" i="5"/>
  <c r="H33" i="5"/>
  <c r="E33" i="5"/>
  <c r="H32" i="5"/>
  <c r="E32" i="5"/>
  <c r="E31" i="5"/>
  <c r="H30" i="5"/>
  <c r="H31" i="5" s="1"/>
  <c r="E30" i="5"/>
  <c r="E29" i="5"/>
  <c r="H28" i="5"/>
  <c r="H29" i="5" s="1"/>
  <c r="E28" i="5"/>
  <c r="H27" i="5"/>
  <c r="G27" i="5"/>
  <c r="I27" i="5" s="1"/>
  <c r="F27" i="5"/>
  <c r="E27" i="5"/>
  <c r="H38" i="4"/>
  <c r="E38" i="4"/>
  <c r="H37" i="4"/>
  <c r="E37" i="4"/>
  <c r="H36" i="4"/>
  <c r="E36" i="4"/>
  <c r="H35" i="4"/>
  <c r="E35" i="4"/>
  <c r="H34" i="4"/>
  <c r="E34" i="4"/>
  <c r="H33" i="4"/>
  <c r="E33" i="4"/>
  <c r="H32" i="4"/>
  <c r="E32" i="4"/>
  <c r="H31" i="4"/>
  <c r="E31" i="4"/>
  <c r="H30" i="4"/>
  <c r="E30" i="4"/>
  <c r="E29" i="4"/>
  <c r="E28" i="4"/>
  <c r="H27" i="4"/>
  <c r="H28" i="4" s="1"/>
  <c r="H29" i="4" s="1"/>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C21" i="1" s="1"/>
  <c r="I21" i="1"/>
  <c r="B21" i="1"/>
  <c r="AB19" i="1"/>
  <c r="AA19" i="1"/>
  <c r="AC19" i="1" s="1"/>
  <c r="I19" i="1"/>
  <c r="B19" i="1"/>
  <c r="AA17" i="1"/>
  <c r="AC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c r="B13" i="1"/>
  <c r="A11" i="1"/>
  <c r="C9" i="1"/>
  <c r="C8" i="1"/>
  <c r="C7" i="1"/>
  <c r="AB15" i="1" l="1"/>
  <c r="AB13" i="1"/>
  <c r="AC13" i="1"/>
  <c r="I31" i="2"/>
  <c r="D32" i="2"/>
  <c r="H31" i="2"/>
  <c r="I15" i="1"/>
  <c r="AC15" i="1" s="1"/>
  <c r="AB17" i="1"/>
  <c r="AB21" i="1"/>
  <c r="I30" i="2"/>
  <c r="H30" i="10"/>
  <c r="D31" i="10"/>
  <c r="H30" i="2"/>
  <c r="D32" i="10" l="1"/>
  <c r="H31" i="10"/>
  <c r="I31" i="10"/>
  <c r="D33" i="2"/>
  <c r="H32" i="2"/>
  <c r="I32" i="2"/>
  <c r="I33" i="2" l="1"/>
  <c r="D34" i="2"/>
  <c r="H33" i="2"/>
  <c r="I32" i="10"/>
  <c r="D33" i="10"/>
  <c r="H32" i="10"/>
  <c r="D34" i="10" l="1"/>
  <c r="H33" i="10"/>
  <c r="I33" i="10"/>
  <c r="D35" i="2"/>
  <c r="H34" i="2"/>
  <c r="I34" i="2"/>
  <c r="I35" i="2" l="1"/>
  <c r="D36" i="2"/>
  <c r="H35" i="2"/>
  <c r="I34" i="10"/>
  <c r="D35" i="10"/>
  <c r="H34" i="10"/>
  <c r="D36" i="10" l="1"/>
  <c r="H35" i="10"/>
  <c r="I35" i="10"/>
  <c r="D37" i="2"/>
  <c r="H36" i="2"/>
  <c r="I36" i="2"/>
  <c r="I37" i="2" l="1"/>
  <c r="D38" i="2"/>
  <c r="H37" i="2"/>
  <c r="I36" i="10"/>
  <c r="D37" i="10"/>
  <c r="H36" i="10"/>
  <c r="D38" i="10" l="1"/>
  <c r="H37" i="10"/>
  <c r="I37" i="10"/>
  <c r="D39" i="2"/>
  <c r="H38" i="2"/>
  <c r="I38" i="2"/>
  <c r="I39" i="2" l="1"/>
  <c r="D40" i="2"/>
  <c r="H39" i="2"/>
  <c r="I38" i="10"/>
  <c r="D39" i="10"/>
  <c r="H38" i="10"/>
  <c r="D40" i="10" l="1"/>
  <c r="H39" i="10"/>
  <c r="I39" i="10"/>
  <c r="D41" i="2"/>
  <c r="H40" i="2"/>
  <c r="I40" i="2"/>
  <c r="I41" i="2" l="1"/>
  <c r="H41" i="2"/>
  <c r="I40" i="10"/>
  <c r="D41" i="10"/>
  <c r="H40" i="10"/>
  <c r="H41" i="10" l="1"/>
  <c r="I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<sst xmlns="http://schemas.openxmlformats.org/spreadsheetml/2006/main" count="1158" uniqueCount="385">
  <si>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</si>
  <si>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</si>
  <si>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</si>
  <si>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</si>
  <si>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</si>
  <si>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</si>
  <si>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</si>
  <si>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</si>
  <si>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</si>
  <si>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</si>
  <si>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</si>
  <si>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</si>
  <si>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</si>
  <si>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</si>
  <si>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</si>
  <si>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</si>
  <si>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</si>
  <si>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</si>
  <si>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</si>
  <si>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</si>
  <si>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</si>
  <si>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</si>
  <si>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</si>
  <si>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</si>
  <si>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</si>
  <si>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</si>
  <si>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</si>
  <si>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</si>
  <si>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</si>
  <si>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</si>
  <si>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</si>
  <si>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</si>
  <si>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</si>
  <si>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</si>
  <si>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</si>
  <si>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</si>
  <si>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</si>
  <si>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</si>
  <si>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</si>
  <si>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</si>
  <si>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</si>
  <si>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</si>
  <si>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</si>
  <si>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</si>
  <si>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</si>
  <si>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</si>
  <si>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</si>
  <si>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</si>
  <si>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</si>
  <si>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</si>
  <si>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</si>
  <si>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</si>
  <si>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</si>
  <si>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</si>
  <si>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</si>
  <si>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</si>
  <si>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</si>
  <si>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</si>
  <si>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</si>
  <si>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</si>
  <si>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</si>
  <si>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</si>
  <si>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</si>
  <si>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</si>
  <si>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</si>
  <si>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</si>
  <si>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</si>
  <si>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</si>
  <si>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</si>
  <si>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</si>
  <si>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</si>
  <si>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</si>
  <si>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</si>
  <si>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</si>
  <si>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</si>
  <si>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</si>
  <si>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</si>
  <si>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</si>
  <si>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</si>
  <si>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</si>
  <si>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</si>
  <si>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</si>
  <si>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</si>
  <si>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</si>
  <si>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</si>
  <si>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</si>
  <si>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</si>
  <si>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</si>
  <si>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</si>
  <si>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</si>
  <si>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</si>
  <si>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</si>
  <si>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</si>
  <si>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</si>
  <si>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</si>
  <si>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</si>
  <si>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</si>
  <si>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</si>
  <si>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</si>
  <si>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</si>
  <si>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</si>
  <si>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</si>
  <si>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</si>
  <si>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</si>
  <si>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</si>
  <si>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</si>
  <si>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</si>
  <si>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</si>
  <si>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</si>
  <si>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</si>
  <si>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</si>
  <si>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</si>
  <si>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</si>
  <si>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</si>
  <si>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</si>
  <si>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</si>
  <si>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</si>
  <si>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</si>
  <si>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</si>
  <si>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</si>
  <si>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</si>
  <si>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</si>
  <si>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</si>
  <si>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</si>
  <si>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</si>
  <si>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</si>
  <si>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</si>
  <si>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</si>
  <si>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</si>
  <si>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</si>
  <si>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</si>
  <si>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</si>
  <si>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</si>
  <si>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</si>
  <si>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</si>
  <si>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</si>
  <si>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</si>
  <si>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</si>
  <si>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</si>
  <si>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</si>
  <si>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</si>
  <si>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</si>
  <si>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</si>
  <si>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</si>
  <si>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</si>
  <si>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</si>
  <si>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</si>
  <si>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</si>
  <si>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</si>
  <si>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</si>
  <si>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</si>
  <si>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</si>
  <si>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</si>
  <si>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</si>
  <si>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</si>
  <si>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</si>
  <si>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</si>
  <si>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</si>
  <si>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</si>
  <si>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</si>
  <si>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</si>
  <si>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</si>
  <si>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</si>
  <si>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</si>
  <si>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</si>
  <si>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</si>
  <si>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</si>
  <si>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</si>
  <si>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</si>
  <si>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</si>
  <si>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</si>
  <si>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</si>
  <si>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</si>
  <si>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</si>
  <si>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</si>
  <si>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</si>
  <si>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</si>
  <si>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</si>
  <si>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</si>
  <si>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</si>
  <si>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</si>
  <si>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</si>
  <si>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</si>
  <si>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</si>
  <si>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</si>
  <si>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</si>
  <si>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</si>
  <si>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</si>
  <si>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</si>
  <si>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</si>
  <si>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</si>
  <si>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</si>
  <si>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</si>
  <si>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</si>
  <si>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</si>
  <si>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</si>
  <si>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</si>
  <si>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</si>
  <si>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</si>
  <si>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</si>
  <si>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</si>
  <si>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</si>
  <si>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</si>
  <si>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</si>
  <si>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</si>
  <si>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</si>
  <si>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</si>
  <si>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</si>
  <si>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</si>
  <si>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</si>
  <si>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</si>
  <si>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</si>
  <si>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</si>
  <si>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</si>
  <si>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</si>
  <si>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</si>
  <si>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</si>
  <si>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</si>
  <si>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</si>
  <si>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</si>
  <si>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</si>
  <si>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</si>
  <si>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</si>
  <si>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</si>
  <si>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</si>
  <si>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</si>
  <si>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</si>
  <si>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</si>
  <si>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</si>
  <si>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</si>
  <si>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</si>
  <si>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</si>
  <si>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</si>
  <si>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</si>
  <si>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</si>
  <si>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</si>
  <si>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</si>
  <si>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</si>
  <si>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</si>
  <si>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</si>
  <si>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</si>
  <si>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</si>
  <si>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</si>
  <si>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</si>
  <si>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</si>
  <si>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</si>
  <si>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</si>
  <si>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</si>
  <si>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</si>
  <si>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</si>
  <si>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</si>
  <si>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</si>
  <si>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</si>
  <si>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</si>
  <si>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</si>
  <si>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</si>
  <si>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</si>
  <si>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</si>
  <si>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</si>
  <si>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</si>
  <si>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</si>
  <si>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</si>
  <si>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</si>
  <si>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</si>
  <si>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</si>
  <si>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</si>
  <si>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</si>
  <si>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</si>
  <si>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</si>
  <si>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</si>
  <si>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</si>
  <si>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</si>
  <si>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</si>
  <si>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</si>
  <si>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</si>
  <si>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</si>
  <si>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</si>
  <si>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</si>
  <si>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</si>
  <si>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</si>
  <si>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</si>
  <si>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</si>
  <si>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</si>
  <si>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</si>
  <si>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</si>
  <si>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</si>
  <si>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</si>
  <si>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</si>
  <si>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</si>
  <si>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</si>
  <si>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</si>
  <si>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</si>
  <si>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</si>
  <si>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</si>
  <si>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</si>
  <si>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</si>
  <si>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</si>
  <si>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</si>
  <si>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</si>
  <si>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</si>
  <si>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El diagnóstico de necesidades de investigación permite orientar el esfuerzo de compilación, procesamiento, tratamiento y análisis de datos, hacia la generación de información de calidad que permita fortalecer los procesos institucionales. A partir de la gestión, recopilación y organización preliminar de las necesidades de información e investigación identificadas por las diferentes áreas del instituto, se realizó la verificación y análisis en el comité técnico de investigación. En este comité se definieron las necesidades de investigación prioritarias para ser acompañadas por el Observatorio de Protección y Bienestar Animal.</t>
  </si>
  <si>
    <t>El Observatorio desarrolló una herramienta cualitativa y una herramienta cuantitativa para la identificación y priorización de necesidades de investigación. La implementación de la herramienta cualitativa permitió identificar las necesidades de investigación de las diferentes áreas del Instituto. La implementación de la herramienta cuantitativa permitió priorizar la investigación al rededor de las necesidades identificadas. Estos resultados fueron insumos fundamentales en la definición y decisión sobre los proyectos de investigación que apoyará el observatorio.</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</si>
  <si>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</si>
  <si>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</si>
  <si>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</si>
  <si>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</si>
  <si>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</si>
  <si>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</si>
  <si>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</si>
  <si>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</si>
  <si>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</si>
  <si>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</si>
  <si>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</si>
  <si>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</si>
  <si>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</si>
  <si>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Los  productos de investigación desarrollados responden a necesidades de información identificadas con miras a fortalecer los procesos institucionales. De conformidad con la proyección de actividades para esta meta, el avance reportado en el indicador para el periodo en cuestión refleja el avance en la revisión, depuración y definición de los anteproyectos de investigación en curso, sus respectivos objetivos, cronogramas, y metodologías a desarrollar, así como la revisión y priorización de investigaciones a partir del diagnóstico de necesidades de investigación socializado ante el comité de investigación.</t>
  </si>
  <si>
    <t>En cumplimiento del procedimiento de investigación, las actuales iniciativas investigativas desarrolladas por el OPYBA cuentan con anteproyecto aprobado; y se han identificado y priorizado las necesidades de investigación a través del diagnóstico de necesidades de investigación. Por otro lado, se desarrollo e implementó una matriz de seguimiento que permite llevar un control claro del avance de cada uno de los proyectos de investigación.</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</si>
  <si>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</si>
  <si>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</si>
  <si>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</si>
  <si>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</si>
  <si>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</si>
  <si>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</si>
  <si>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</si>
  <si>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</si>
  <si>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</si>
  <si>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</si>
  <si>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</si>
  <si>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</si>
  <si>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Los convenios constituyen una importante plataforma para el desarrollo y la gestión del conocimiento al interior del Instituto, fortaleciendo en trabajo de investigación con la integración de experiencias de diversas fuentes. El avance reportado en el indicador para el periodo en cuestión se asocia con el avance en la revisión y diagnóstico del estado actual de los potenciales convenios a firmar durante el año en curso; revisión que incluye tanto en componente técnico y operativo de los posibles convenios, como el componente de gestión e implementación.</t>
  </si>
  <si>
    <t>Los convenios constituyen una importante plataforma para el desarrollo y la gestión del conocimiento. El avance reportado en el indicador para el periodo en cuestión refleja el avance en la identificacíon temprana de potenciales actores y temas para el desarrollo de convenios.</t>
  </si>
  <si>
    <t>Dada la coyuntura actual de ley de garantias, y la dificultad que esto supone para adelantar e impulsar convenios interinstitucionales, la iniciativa del convenio previsto se encuentra en revisión. Se espera surtir las posibles etapas de revisión y depuración en colaboración con las partes interesadas.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</si>
  <si>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</si>
  <si>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</si>
  <si>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</si>
  <si>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</si>
  <si>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</si>
  <si>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</si>
  <si>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</si>
  <si>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</si>
  <si>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</si>
  <si>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</si>
  <si>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</si>
  <si>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</si>
  <si>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Los semilleros de investigación ofrecen una importante plataforma para la gestión del conocimiento desde y hacia la ciudadanía en general, aprovechando el capital humano del Distrito para compilar e integrar datos y experiencias ciudadanas al quehacer investigativo. El avance reportado en el indicador para el periodo en cuestión corresponde al proceso de inscripción y compilación de participantes que harán parte del semillero de investigación durante el 2022. La convocatoria e inscripción de participantes cierra oficialmente al término del mes de marzo.</t>
  </si>
  <si>
    <t>Los semilleros de investigación han cerrado oficialmente al periodo de convocatoria ciudadana, y están próximos a iniciar sesiones. Por otro lado, se logró una articulación integrada de los tres actuales semilleros alrededor de la investigación sobre Cambio Climático y bienestar animal, que proyecta así el desarrollo de importantes productos de investigación relacionados.</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</si>
  <si>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</si>
  <si>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</si>
  <si>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</si>
  <si>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</si>
  <si>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</si>
  <si>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</si>
  <si>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</si>
  <si>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</si>
  <si>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</si>
  <si>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</si>
  <si>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</si>
  <si>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</si>
  <si>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A través de la batería de herramientas metodológicas se facilitan los procesos relacionados con la compilación, procesamiento, tratamiento y análisis de datos, así como procesos de gestión de la información y el conocimiento, tanto al interior del instituto, como hacia la ciudadanía. El avance en la identificación de mejoras a corto, medio y largo plazo para la actual batería de herramientas metodológicas con las que cuenta el Instituto a través de Observatorio, se socializó, discutió y validó frente al comité de investigación.</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</si>
  <si>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</si>
  <si>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</si>
  <si>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</si>
  <si>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</si>
  <si>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</si>
  <si>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</si>
  <si>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</si>
  <si>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</si>
  <si>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</si>
  <si>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</si>
  <si>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</si>
  <si>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</si>
  <si>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</si>
  <si>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</si>
  <si>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</si>
  <si>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</si>
  <si>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</si>
  <si>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</si>
  <si>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</si>
  <si>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</si>
  <si>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</si>
  <si>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</si>
  <si>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</si>
  <si>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</si>
  <si>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Los reportes de los indicadores que dan cuenta del avance de la política pública, facilitan la lectura del avance en la gestión institucional en el marco de las metas trazadas por la política pública. Este primer reporte, que será publicado a través de la página del Observatorio de Protección y Bienestar Animal, compila los principales avances e la política pública alcanzados durante el año 2021.
Durante el primer trimestre de 2022, y conforme a la meta de Actualizar 4 reportes en el Observatorio de PyBA de los indicadores que den cuenta del avance de la Política Pública, se actualizó el primer reporte del año 2022, el cual corresponde a la gestión total del año 2021, el reporte será publicado en el micrositio del Observatorio de PyBA una vez sea validado por el área de comunicaciones</t>
  </si>
  <si>
    <t>Se adelantó la socialización de mejoras a corto, mediano y largo plazo para la actual batería de herramientas metodológicas con las que cuenta el Instituto a través de observatorio. Esto implica el desarrollo de un protocolo para la selección de ternas constituyentes del comité de bioética, la publicación del micrositio del observatorio con dominio web oficial, la gestión de rubros para la adquisición de software SIG,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</si>
</sst>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5"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b/>
      <sz val="9"/>
      <color rgb="FFFF0000"/>
      <name val="Arial"/>
      <family val="2"/>
      <charset val="1"/>
    </font>
    <font>
      <sz val="11"/>
      <color rgb="FF000000"/>
      <name val="Calibri"/>
      <family val="2"/>
      <charset val="1"/>
    </font>
  </fonts>
  <fills count="46">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0E487F"/>
      </patternFill>
    </fill>
    <fill>
      <patternFill patternType="solid">
        <fgColor rgb="FF96B5D8"/>
        <bgColor rgb="FF93CDDD"/>
      </patternFill>
    </fill>
    <fill>
      <patternFill patternType="solid">
        <fgColor rgb="FFD99694"/>
        <bgColor rgb="FFFF8080"/>
      </patternFill>
    </fill>
    <fill>
      <patternFill patternType="solid">
        <fgColor rgb="FF800073"/>
        <bgColor rgb="FF333398"/>
      </patternFill>
    </fill>
    <fill>
      <patternFill patternType="solid">
        <fgColor rgb="FF33CCCC"/>
        <bgColor rgb="FF00C6FD"/>
      </patternFill>
    </fill>
    <fill>
      <patternFill patternType="solid">
        <fgColor rgb="FF93CDDD"/>
        <bgColor rgb="FF99CCFF"/>
      </patternFill>
    </fill>
    <fill>
      <patternFill patternType="solid">
        <fgColor rgb="FFFF98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333398"/>
        <bgColor rgb="FF0E487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darkGray">
        <fgColor rgb="FF333333"/>
        <bgColor rgb="FF3F3F3F"/>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
      <patternFill patternType="solid">
        <fgColor theme="5" tint="0.59999389629810485"/>
        <bgColor rgb="FFF8EEE6"/>
      </patternFill>
    </fill>
  </fills>
  <borders count="42">
    <border>
      <left/>
      <right/>
      <top/>
      <bottom/>
      <diagonal/>
    </border>
    <border>
      <left style="double">
        <color rgb="FF333333"/>
      </left>
      <right style="double">
        <color rgb="FF333333"/>
      </right>
      <top style="double">
        <color rgb="FF333333"/>
      </top>
      <bottom style="double">
        <color rgb="FF333333"/>
      </bottom>
      <diagonal/>
    </border>
    <border>
      <left style="double">
        <color rgb="FF3F3F3F"/>
      </left>
      <right style="double">
        <color rgb="FF3F3F3F"/>
      </right>
      <top style="double">
        <color rgb="FF3F3F3F"/>
      </top>
      <bottom style="double">
        <color rgb="FF3F3F3F"/>
      </bottom>
      <diagonal/>
    </border>
    <border>
      <left/>
      <right/>
      <top/>
      <bottom style="double">
        <color rgb="FFFF9800"/>
      </bottom>
      <diagonal/>
    </border>
    <border>
      <left/>
      <right/>
      <top/>
      <bottom style="double">
        <color rgb="FFFF6001"/>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333333"/>
      </left>
      <right style="thin">
        <color rgb="FF333333"/>
      </right>
      <top style="thin">
        <color rgb="FF333333"/>
      </top>
      <bottom style="thin">
        <color rgb="FF333333"/>
      </bottom>
      <diagonal/>
    </border>
    <border>
      <left style="thin">
        <color rgb="FF3F3F3F"/>
      </left>
      <right style="thin">
        <color rgb="FF3F3F3F"/>
      </right>
      <top style="thin">
        <color rgb="FF3F3F3F"/>
      </top>
      <bottom style="thin">
        <color rgb="FF3F3F3F"/>
      </bottom>
      <diagonal/>
    </border>
    <border>
      <left/>
      <right/>
      <top style="thin">
        <color rgb="FF333398"/>
      </top>
      <bottom style="double">
        <color rgb="FF333398"/>
      </bottom>
      <diagonal/>
    </border>
    <border>
      <left/>
      <right/>
      <top/>
      <bottom style="thick">
        <color rgb="FF333398"/>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60">
    <xf numFmtId="0" fontId="0" fillId="0" borderId="0"/>
    <xf numFmtId="166" fontId="64" fillId="0" borderId="0"/>
    <xf numFmtId="9" fontId="64" fillId="0"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4" fillId="0" borderId="0"/>
    <xf numFmtId="164" fontId="64"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4" fillId="0" borderId="0"/>
    <xf numFmtId="167" fontId="64" fillId="0" borderId="0"/>
    <xf numFmtId="167" fontId="64" fillId="0" borderId="0"/>
    <xf numFmtId="167" fontId="64" fillId="0" borderId="0"/>
    <xf numFmtId="166" fontId="64" fillId="0" borderId="0"/>
    <xf numFmtId="166" fontId="64" fillId="0" borderId="0"/>
    <xf numFmtId="166" fontId="64" fillId="0" borderId="0"/>
    <xf numFmtId="166" fontId="64" fillId="0" borderId="0"/>
    <xf numFmtId="166" fontId="64" fillId="0" borderId="0"/>
    <xf numFmtId="168" fontId="64" fillId="0" borderId="0"/>
    <xf numFmtId="167" fontId="64" fillId="0" borderId="0"/>
    <xf numFmtId="167" fontId="64" fillId="0" borderId="0"/>
    <xf numFmtId="0"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4" fontId="64" fillId="0" borderId="0"/>
    <xf numFmtId="164" fontId="64" fillId="0" borderId="0"/>
    <xf numFmtId="164" fontId="64" fillId="0" borderId="0"/>
    <xf numFmtId="168" fontId="64" fillId="0" borderId="0"/>
    <xf numFmtId="166" fontId="64" fillId="0" borderId="0"/>
    <xf numFmtId="166" fontId="64" fillId="0" borderId="0"/>
    <xf numFmtId="166" fontId="64" fillId="0" borderId="0"/>
    <xf numFmtId="166" fontId="64" fillId="0" borderId="0"/>
    <xf numFmtId="169" fontId="64" fillId="0" borderId="0"/>
    <xf numFmtId="169" fontId="64" fillId="0" borderId="0"/>
    <xf numFmtId="169" fontId="64" fillId="0" borderId="0"/>
    <xf numFmtId="166" fontId="64" fillId="0" borderId="0"/>
    <xf numFmtId="170" fontId="64" fillId="0" borderId="0"/>
    <xf numFmtId="171" fontId="64" fillId="0" borderId="0"/>
    <xf numFmtId="171" fontId="64" fillId="0" borderId="0"/>
    <xf numFmtId="172" fontId="64"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9" fontId="64" fillId="0" borderId="0"/>
    <xf numFmtId="9" fontId="64" fillId="0" borderId="0"/>
    <xf numFmtId="9" fontId="64" fillId="0" borderId="0"/>
    <xf numFmtId="9" fontId="64" fillId="0" borderId="0"/>
    <xf numFmtId="9" fontId="64" fillId="0" borderId="0"/>
    <xf numFmtId="9" fontId="64" fillId="0" borderId="0"/>
    <xf numFmtId="9" fontId="64"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cellStyleXfs>
  <cellXfs count="324">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54" fillId="9"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vertical="center"/>
    </xf>
    <xf numFmtId="173" fontId="54" fillId="9" borderId="18" xfId="1" applyNumberFormat="1" applyFont="1" applyFill="1" applyBorder="1" applyAlignment="1" applyProtection="1">
      <alignment vertical="center"/>
    </xf>
    <xf numFmtId="1" fontId="63" fillId="35" borderId="41" xfId="1244" applyNumberFormat="1" applyFont="1" applyFill="1" applyBorder="1" applyAlignment="1" applyProtection="1">
      <alignment vertical="center" wrapText="1"/>
    </xf>
    <xf numFmtId="1" fontId="54" fillId="9" borderId="18" xfId="1" applyNumberFormat="1" applyFont="1" applyFill="1" applyBorder="1" applyAlignment="1" applyProtection="1">
      <alignment horizontal="center" vertical="center"/>
    </xf>
    <xf numFmtId="1" fontId="19" fillId="35" borderId="21"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0" fillId="43" borderId="20" xfId="2" applyFont="1" applyFill="1" applyBorder="1" applyAlignment="1" applyProtection="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0" fillId="43" borderId="18" xfId="2" applyFont="1" applyFill="1" applyBorder="1" applyAlignment="1" applyProtection="1">
      <alignment horizontal="center" vertical="center"/>
    </xf>
    <xf numFmtId="17" fontId="0" fillId="43" borderId="18" xfId="1539" applyNumberFormat="1" applyFont="1" applyFill="1" applyBorder="1" applyAlignment="1">
      <alignment horizontal="center" vertical="center"/>
    </xf>
    <xf numFmtId="0" fontId="0" fillId="43" borderId="18" xfId="1539" applyFont="1" applyFill="1" applyBorder="1" applyAlignment="1">
      <alignment horizontal="center" vertical="center" wrapText="1"/>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0" fillId="43" borderId="18" xfId="2" applyFont="1" applyFill="1" applyBorder="1" applyAlignment="1" applyProtection="1">
      <alignment vertical="center" wrapText="1"/>
    </xf>
    <xf numFmtId="0" fontId="0" fillId="43" borderId="18" xfId="1539" applyFont="1" applyFill="1" applyBorder="1"/>
    <xf numFmtId="9" fontId="25" fillId="43" borderId="18" xfId="2" applyFont="1" applyFill="1" applyBorder="1" applyAlignment="1" applyProtection="1">
      <alignment horizontal="center" vertical="center" wrapText="1"/>
    </xf>
    <xf numFmtId="9" fontId="25" fillId="43" borderId="21" xfId="2" applyFont="1" applyFill="1" applyBorder="1" applyAlignment="1" applyProtection="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applyBorder="1" applyAlignment="1" applyProtection="1"/>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3" fontId="54" fillId="45" borderId="18" xfId="1" applyNumberFormat="1" applyFont="1" applyFill="1" applyBorder="1" applyAlignment="1" applyProtection="1">
      <alignment horizontal="center" vertical="center"/>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pplyProtection="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0" fontId="44" fillId="35" borderId="18" xfId="1120" applyFont="1" applyFill="1" applyBorder="1" applyAlignment="1" applyProtection="1">
      <alignment horizontal="justify" vertical="center" wrapText="1"/>
      <protection locked="0"/>
    </xf>
    <xf numFmtId="0" fontId="52" fillId="0" borderId="18"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44" fillId="0" borderId="18" xfId="1120" applyFont="1" applyBorder="1" applyAlignment="1" applyProtection="1">
      <alignment horizontal="justify" vertical="center" wrapText="1"/>
      <protection locked="0"/>
    </xf>
    <xf numFmtId="0" fontId="19" fillId="0" borderId="30" xfId="1120" applyFont="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166" fontId="44" fillId="35" borderId="18" xfId="1" applyFont="1" applyFill="1" applyBorder="1" applyAlignment="1" applyProtection="1">
      <alignment horizontal="center" vertical="center" wrapText="1"/>
      <protection locked="0"/>
    </xf>
    <xf numFmtId="1" fontId="19" fillId="35" borderId="30" xfId="2" applyNumberFormat="1" applyFont="1" applyFill="1" applyBorder="1" applyAlignment="1" applyProtection="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pplyProtection="1">
      <alignment horizontal="center" vertical="center" wrapText="1"/>
    </xf>
  </cellXfs>
  <cellStyles count="1760">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Excel Built-in Comma [0] 1" xfId="1759" xr:uid="{00000000-0005-0000-0000-0000A3040000}"/>
    <cellStyle name="Hipervínculo 2" xfId="962" xr:uid="{00000000-0005-0000-0000-0000A4040000}"/>
    <cellStyle name="Hipervínculo 31" xfId="963" xr:uid="{00000000-0005-0000-0000-0000A5040000}"/>
    <cellStyle name="Incorrecto 10" xfId="964" xr:uid="{00000000-0005-0000-0000-0000A6040000}"/>
    <cellStyle name="Incorrecto 11" xfId="965" xr:uid="{00000000-0005-0000-0000-0000A7040000}"/>
    <cellStyle name="Incorrecto 12" xfId="966" xr:uid="{00000000-0005-0000-0000-0000A8040000}"/>
    <cellStyle name="Incorrecto 13" xfId="967" xr:uid="{00000000-0005-0000-0000-0000A9040000}"/>
    <cellStyle name="Incorrecto 14" xfId="968" xr:uid="{00000000-0005-0000-0000-0000AA040000}"/>
    <cellStyle name="Incorrecto 15" xfId="969" xr:uid="{00000000-0005-0000-0000-0000AB040000}"/>
    <cellStyle name="Incorrecto 16" xfId="970" xr:uid="{00000000-0005-0000-0000-0000AC040000}"/>
    <cellStyle name="Incorrecto 17" xfId="971" xr:uid="{00000000-0005-0000-0000-0000AD040000}"/>
    <cellStyle name="Incorrecto 18" xfId="972" xr:uid="{00000000-0005-0000-0000-0000AE040000}"/>
    <cellStyle name="Incorrecto 2" xfId="973" xr:uid="{00000000-0005-0000-0000-0000AF040000}"/>
    <cellStyle name="Incorrecto 3" xfId="974" xr:uid="{00000000-0005-0000-0000-0000B0040000}"/>
    <cellStyle name="Incorrecto 4" xfId="975" xr:uid="{00000000-0005-0000-0000-0000B1040000}"/>
    <cellStyle name="Incorrecto 5" xfId="976" xr:uid="{00000000-0005-0000-0000-0000B2040000}"/>
    <cellStyle name="Incorrecto 6" xfId="977" xr:uid="{00000000-0005-0000-0000-0000B3040000}"/>
    <cellStyle name="Incorrecto 7" xfId="978" xr:uid="{00000000-0005-0000-0000-0000B4040000}"/>
    <cellStyle name="Incorrecto 8" xfId="979" xr:uid="{00000000-0005-0000-0000-0000B5040000}"/>
    <cellStyle name="Incorrecto 9" xfId="980" xr:uid="{00000000-0005-0000-0000-0000B6040000}"/>
    <cellStyle name="Incorrecto 9 10" xfId="981" xr:uid="{00000000-0005-0000-0000-0000B7040000}"/>
    <cellStyle name="Incorrecto 9 11" xfId="982" xr:uid="{00000000-0005-0000-0000-0000B8040000}"/>
    <cellStyle name="Incorrecto 9 12" xfId="983" xr:uid="{00000000-0005-0000-0000-0000B9040000}"/>
    <cellStyle name="Incorrecto 9 13" xfId="984" xr:uid="{00000000-0005-0000-0000-0000BA040000}"/>
    <cellStyle name="Incorrecto 9 14" xfId="985" xr:uid="{00000000-0005-0000-0000-0000BB040000}"/>
    <cellStyle name="Incorrecto 9 15" xfId="986" xr:uid="{00000000-0005-0000-0000-0000BC040000}"/>
    <cellStyle name="Incorrecto 9 16" xfId="987" xr:uid="{00000000-0005-0000-0000-0000BD040000}"/>
    <cellStyle name="Incorrecto 9 17" xfId="988" xr:uid="{00000000-0005-0000-0000-0000BE040000}"/>
    <cellStyle name="Incorrecto 9 18" xfId="989" xr:uid="{00000000-0005-0000-0000-0000BF040000}"/>
    <cellStyle name="Incorrecto 9 19" xfId="990" xr:uid="{00000000-0005-0000-0000-0000C0040000}"/>
    <cellStyle name="Incorrecto 9 2" xfId="991" xr:uid="{00000000-0005-0000-0000-0000C1040000}"/>
    <cellStyle name="Incorrecto 9 20" xfId="992" xr:uid="{00000000-0005-0000-0000-0000C2040000}"/>
    <cellStyle name="Incorrecto 9 21" xfId="993" xr:uid="{00000000-0005-0000-0000-0000C3040000}"/>
    <cellStyle name="Incorrecto 9 22" xfId="994" xr:uid="{00000000-0005-0000-0000-0000C4040000}"/>
    <cellStyle name="Incorrecto 9 3" xfId="995" xr:uid="{00000000-0005-0000-0000-0000C5040000}"/>
    <cellStyle name="Incorrecto 9 4" xfId="996" xr:uid="{00000000-0005-0000-0000-0000C6040000}"/>
    <cellStyle name="Incorrecto 9 5" xfId="997" xr:uid="{00000000-0005-0000-0000-0000C7040000}"/>
    <cellStyle name="Incorrecto 9 6" xfId="998" xr:uid="{00000000-0005-0000-0000-0000C8040000}"/>
    <cellStyle name="Incorrecto 9 7" xfId="999" xr:uid="{00000000-0005-0000-0000-0000C9040000}"/>
    <cellStyle name="Incorrecto 9 8" xfId="1000" xr:uid="{00000000-0005-0000-0000-0000CA040000}"/>
    <cellStyle name="Incorrecto 9 9" xfId="1001" xr:uid="{00000000-0005-0000-0000-0000CB040000}"/>
    <cellStyle name="Millares" xfId="1" builtinId="3"/>
    <cellStyle name="Millares [0] 2" xfId="1034" xr:uid="{00000000-0005-0000-0000-0000CD040000}"/>
    <cellStyle name="Millares 2" xfId="1002" xr:uid="{00000000-0005-0000-0000-0000CE040000}"/>
    <cellStyle name="Millares 2 10" xfId="1003" xr:uid="{00000000-0005-0000-0000-0000CF040000}"/>
    <cellStyle name="Millares 2 11" xfId="1004" xr:uid="{00000000-0005-0000-0000-0000D0040000}"/>
    <cellStyle name="Millares 2 12" xfId="1005" xr:uid="{00000000-0005-0000-0000-0000D1040000}"/>
    <cellStyle name="Millares 2 13" xfId="1006" xr:uid="{00000000-0005-0000-0000-0000D2040000}"/>
    <cellStyle name="Millares 2 13 2" xfId="1007" xr:uid="{00000000-0005-0000-0000-0000D3040000}"/>
    <cellStyle name="Millares 2 13 2 2" xfId="1008" xr:uid="{00000000-0005-0000-0000-0000D4040000}"/>
    <cellStyle name="Millares 2 13 2 2 2" xfId="1009" xr:uid="{00000000-0005-0000-0000-0000D5040000}"/>
    <cellStyle name="Millares 2 14" xfId="1010" xr:uid="{00000000-0005-0000-0000-0000D6040000}"/>
    <cellStyle name="Millares 2 2" xfId="1011" xr:uid="{00000000-0005-0000-0000-0000D7040000}"/>
    <cellStyle name="Millares 2 2 2" xfId="1012" xr:uid="{00000000-0005-0000-0000-0000D8040000}"/>
    <cellStyle name="Millares 2 2 3" xfId="1013" xr:uid="{00000000-0005-0000-0000-0000D9040000}"/>
    <cellStyle name="Millares 2 2 4" xfId="1014" xr:uid="{00000000-0005-0000-0000-0000DA040000}"/>
    <cellStyle name="Millares 2 3" xfId="1015" xr:uid="{00000000-0005-0000-0000-0000DB040000}"/>
    <cellStyle name="Millares 2 4" xfId="1016" xr:uid="{00000000-0005-0000-0000-0000DC040000}"/>
    <cellStyle name="Millares 2 5" xfId="1017" xr:uid="{00000000-0005-0000-0000-0000DD040000}"/>
    <cellStyle name="Millares 2 6" xfId="1018" xr:uid="{00000000-0005-0000-0000-0000DE040000}"/>
    <cellStyle name="Millares 2 7" xfId="1019" xr:uid="{00000000-0005-0000-0000-0000DF040000}"/>
    <cellStyle name="Millares 2 8" xfId="1020" xr:uid="{00000000-0005-0000-0000-0000E0040000}"/>
    <cellStyle name="Millares 2 9" xfId="1021" xr:uid="{00000000-0005-0000-0000-0000E1040000}"/>
    <cellStyle name="Millares 3" xfId="1022" xr:uid="{00000000-0005-0000-0000-0000E2040000}"/>
    <cellStyle name="Millares 3 2" xfId="1023" xr:uid="{00000000-0005-0000-0000-0000E3040000}"/>
    <cellStyle name="Millares 3 3" xfId="1024" xr:uid="{00000000-0005-0000-0000-0000E4040000}"/>
    <cellStyle name="Millares 4" xfId="1025" xr:uid="{00000000-0005-0000-0000-0000E5040000}"/>
    <cellStyle name="Millares 4 2" xfId="1026" xr:uid="{00000000-0005-0000-0000-0000E6040000}"/>
    <cellStyle name="Millares 4 2 2" xfId="1027" xr:uid="{00000000-0005-0000-0000-0000E7040000}"/>
    <cellStyle name="Millares 4 2 2 2" xfId="1028" xr:uid="{00000000-0005-0000-0000-0000E8040000}"/>
    <cellStyle name="Millares 4 3" xfId="1029" xr:uid="{00000000-0005-0000-0000-0000E9040000}"/>
    <cellStyle name="Millares 5" xfId="1030" xr:uid="{00000000-0005-0000-0000-0000EA040000}"/>
    <cellStyle name="Millares 6" xfId="1031" xr:uid="{00000000-0005-0000-0000-0000EB040000}"/>
    <cellStyle name="Millares 7" xfId="1032" xr:uid="{00000000-0005-0000-0000-0000EC040000}"/>
    <cellStyle name="Millares 8" xfId="1033" xr:uid="{00000000-0005-0000-0000-0000ED040000}"/>
    <cellStyle name="Moneda 2" xfId="1035" xr:uid="{00000000-0005-0000-0000-0000EE040000}"/>
    <cellStyle name="Moneda 2 2" xfId="1036" xr:uid="{00000000-0005-0000-0000-0000EF040000}"/>
    <cellStyle name="Moneda 2 3" xfId="1037" xr:uid="{00000000-0005-0000-0000-0000F0040000}"/>
    <cellStyle name="Neutral 10" xfId="1038" xr:uid="{00000000-0005-0000-0000-0000F1040000}"/>
    <cellStyle name="Neutral 11" xfId="1039" xr:uid="{00000000-0005-0000-0000-0000F2040000}"/>
    <cellStyle name="Neutral 12" xfId="1040" xr:uid="{00000000-0005-0000-0000-0000F3040000}"/>
    <cellStyle name="Neutral 13" xfId="1041" xr:uid="{00000000-0005-0000-0000-0000F4040000}"/>
    <cellStyle name="Neutral 14" xfId="1042" xr:uid="{00000000-0005-0000-0000-0000F5040000}"/>
    <cellStyle name="Neutral 15" xfId="1043" xr:uid="{00000000-0005-0000-0000-0000F6040000}"/>
    <cellStyle name="Neutral 16" xfId="1044" xr:uid="{00000000-0005-0000-0000-0000F7040000}"/>
    <cellStyle name="Neutral 2" xfId="1045" xr:uid="{00000000-0005-0000-0000-0000F8040000}"/>
    <cellStyle name="Neutral 3" xfId="1046" xr:uid="{00000000-0005-0000-0000-0000F9040000}"/>
    <cellStyle name="Neutral 4" xfId="1047" xr:uid="{00000000-0005-0000-0000-0000FA040000}"/>
    <cellStyle name="Neutral 5" xfId="1048" xr:uid="{00000000-0005-0000-0000-0000FB040000}"/>
    <cellStyle name="Neutral 6" xfId="1049" xr:uid="{00000000-0005-0000-0000-0000FC040000}"/>
    <cellStyle name="Neutral 7" xfId="1050" xr:uid="{00000000-0005-0000-0000-0000FD040000}"/>
    <cellStyle name="Neutral 8" xfId="1051" xr:uid="{00000000-0005-0000-0000-0000FE040000}"/>
    <cellStyle name="Neutral 9" xfId="1052" xr:uid="{00000000-0005-0000-0000-0000FF040000}"/>
    <cellStyle name="Normal" xfId="0" builtinId="0"/>
    <cellStyle name="Normal 10" xfId="1053" xr:uid="{00000000-0005-0000-0000-000001050000}"/>
    <cellStyle name="Normal 10 2" xfId="1054" xr:uid="{00000000-0005-0000-0000-000002050000}"/>
    <cellStyle name="Normal 11" xfId="1055" xr:uid="{00000000-0005-0000-0000-000003050000}"/>
    <cellStyle name="Normal 11 2" xfId="1056" xr:uid="{00000000-0005-0000-0000-000004050000}"/>
    <cellStyle name="Normal 110" xfId="1057" xr:uid="{00000000-0005-0000-0000-000005050000}"/>
    <cellStyle name="Normal 112" xfId="1058" xr:uid="{00000000-0005-0000-0000-000006050000}"/>
    <cellStyle name="Normal 113" xfId="1059" xr:uid="{00000000-0005-0000-0000-000007050000}"/>
    <cellStyle name="Normal 115" xfId="1060" xr:uid="{00000000-0005-0000-0000-000008050000}"/>
    <cellStyle name="Normal 12" xfId="1061" xr:uid="{00000000-0005-0000-0000-000009050000}"/>
    <cellStyle name="Normal 12 2" xfId="1062" xr:uid="{00000000-0005-0000-0000-00000A050000}"/>
    <cellStyle name="Normal 13" xfId="1063" xr:uid="{00000000-0005-0000-0000-00000B050000}"/>
    <cellStyle name="Normal 13 2" xfId="1064" xr:uid="{00000000-0005-0000-0000-00000C050000}"/>
    <cellStyle name="Normal 14" xfId="1065" xr:uid="{00000000-0005-0000-0000-00000D050000}"/>
    <cellStyle name="Normal 14 2" xfId="1066" xr:uid="{00000000-0005-0000-0000-00000E050000}"/>
    <cellStyle name="Normal 15" xfId="1067" xr:uid="{00000000-0005-0000-0000-00000F050000}"/>
    <cellStyle name="Normal 15 2" xfId="1068" xr:uid="{00000000-0005-0000-0000-000010050000}"/>
    <cellStyle name="Normal 16" xfId="1069" xr:uid="{00000000-0005-0000-0000-000011050000}"/>
    <cellStyle name="Normal 16 2" xfId="1070" xr:uid="{00000000-0005-0000-0000-000012050000}"/>
    <cellStyle name="Normal 17" xfId="1071" xr:uid="{00000000-0005-0000-0000-000013050000}"/>
    <cellStyle name="Normal 17 2" xfId="1072" xr:uid="{00000000-0005-0000-0000-000014050000}"/>
    <cellStyle name="Normal 18 2" xfId="1073" xr:uid="{00000000-0005-0000-0000-000015050000}"/>
    <cellStyle name="Normal 19" xfId="1074" xr:uid="{00000000-0005-0000-0000-000016050000}"/>
    <cellStyle name="Normal 19 2" xfId="1075" xr:uid="{00000000-0005-0000-0000-000017050000}"/>
    <cellStyle name="Normal 2" xfId="1076" xr:uid="{00000000-0005-0000-0000-000018050000}"/>
    <cellStyle name="Normal 2 10" xfId="1077" xr:uid="{00000000-0005-0000-0000-000019050000}"/>
    <cellStyle name="Normal 2 11" xfId="1078" xr:uid="{00000000-0005-0000-0000-00001A050000}"/>
    <cellStyle name="Normal 2 12" xfId="1079" xr:uid="{00000000-0005-0000-0000-00001B050000}"/>
    <cellStyle name="Normal 2 2" xfId="1080" xr:uid="{00000000-0005-0000-0000-00001C050000}"/>
    <cellStyle name="Normal 2 2 2" xfId="1081" xr:uid="{00000000-0005-0000-0000-00001D050000}"/>
    <cellStyle name="Normal 2 2 3" xfId="1082" xr:uid="{00000000-0005-0000-0000-00001E050000}"/>
    <cellStyle name="Normal 2 2 4" xfId="1083" xr:uid="{00000000-0005-0000-0000-00001F050000}"/>
    <cellStyle name="Normal 2 2 5" xfId="1084" xr:uid="{00000000-0005-0000-0000-000020050000}"/>
    <cellStyle name="Normal 2 3" xfId="1085" xr:uid="{00000000-0005-0000-0000-000021050000}"/>
    <cellStyle name="Normal 2 4" xfId="1086" xr:uid="{00000000-0005-0000-0000-000022050000}"/>
    <cellStyle name="Normal 2 5" xfId="1087" xr:uid="{00000000-0005-0000-0000-000023050000}"/>
    <cellStyle name="Normal 2 6" xfId="1088" xr:uid="{00000000-0005-0000-0000-000024050000}"/>
    <cellStyle name="Normal 2 7" xfId="1089" xr:uid="{00000000-0005-0000-0000-000025050000}"/>
    <cellStyle name="Normal 2 8" xfId="1090" xr:uid="{00000000-0005-0000-0000-000026050000}"/>
    <cellStyle name="Normal 2 9" xfId="1091" xr:uid="{00000000-0005-0000-0000-000027050000}"/>
    <cellStyle name="Normal 20 2" xfId="1092" xr:uid="{00000000-0005-0000-0000-000028050000}"/>
    <cellStyle name="Normal 21 2" xfId="1093" xr:uid="{00000000-0005-0000-0000-000029050000}"/>
    <cellStyle name="Normal 22 2" xfId="1094" xr:uid="{00000000-0005-0000-0000-00002A050000}"/>
    <cellStyle name="Normal 23 2" xfId="1095" xr:uid="{00000000-0005-0000-0000-00002B050000}"/>
    <cellStyle name="Normal 24 2" xfId="1096" xr:uid="{00000000-0005-0000-0000-00002C050000}"/>
    <cellStyle name="Normal 25 2" xfId="1097" xr:uid="{00000000-0005-0000-0000-00002D050000}"/>
    <cellStyle name="Normal 3" xfId="1098" xr:uid="{00000000-0005-0000-0000-00002E050000}"/>
    <cellStyle name="Normal 3 10" xfId="1099" xr:uid="{00000000-0005-0000-0000-00002F050000}"/>
    <cellStyle name="Normal 3 11" xfId="1100" xr:uid="{00000000-0005-0000-0000-000030050000}"/>
    <cellStyle name="Normal 3 12" xfId="1101" xr:uid="{00000000-0005-0000-0000-000031050000}"/>
    <cellStyle name="Normal 3 13" xfId="1102" xr:uid="{00000000-0005-0000-0000-000032050000}"/>
    <cellStyle name="Normal 3 14" xfId="1103" xr:uid="{00000000-0005-0000-0000-000033050000}"/>
    <cellStyle name="Normal 3 15" xfId="1104" xr:uid="{00000000-0005-0000-0000-000034050000}"/>
    <cellStyle name="Normal 3 16" xfId="1105" xr:uid="{00000000-0005-0000-0000-000035050000}"/>
    <cellStyle name="Normal 3 17" xfId="1106" xr:uid="{00000000-0005-0000-0000-000036050000}"/>
    <cellStyle name="Normal 3 18" xfId="1107" xr:uid="{00000000-0005-0000-0000-000037050000}"/>
    <cellStyle name="Normal 3 19" xfId="1108" xr:uid="{00000000-0005-0000-0000-000038050000}"/>
    <cellStyle name="Normal 3 2" xfId="1109" xr:uid="{00000000-0005-0000-0000-000039050000}"/>
    <cellStyle name="Normal 3 20" xfId="1110" xr:uid="{00000000-0005-0000-0000-00003A050000}"/>
    <cellStyle name="Normal 3 21" xfId="1111" xr:uid="{00000000-0005-0000-0000-00003B050000}"/>
    <cellStyle name="Normal 3 3" xfId="1112" xr:uid="{00000000-0005-0000-0000-00003C050000}"/>
    <cellStyle name="Normal 3 4" xfId="1113" xr:uid="{00000000-0005-0000-0000-00003D050000}"/>
    <cellStyle name="Normal 3 5" xfId="1114" xr:uid="{00000000-0005-0000-0000-00003E050000}"/>
    <cellStyle name="Normal 3 6" xfId="1115" xr:uid="{00000000-0005-0000-0000-00003F050000}"/>
    <cellStyle name="Normal 3 7" xfId="1116" xr:uid="{00000000-0005-0000-0000-000040050000}"/>
    <cellStyle name="Normal 3 8" xfId="1117" xr:uid="{00000000-0005-0000-0000-000041050000}"/>
    <cellStyle name="Normal 3 9" xfId="1118" xr:uid="{00000000-0005-0000-0000-000042050000}"/>
    <cellStyle name="Normal 3_PLAN DE ACTIVIDADES 10 DE ABRIL RURALIDAD" xfId="1119" xr:uid="{00000000-0005-0000-0000-000043050000}"/>
    <cellStyle name="Normal 4" xfId="1120" xr:uid="{00000000-0005-0000-0000-000044050000}"/>
    <cellStyle name="Normal 4 10" xfId="1121" xr:uid="{00000000-0005-0000-0000-000045050000}"/>
    <cellStyle name="Normal 4 11" xfId="1122" xr:uid="{00000000-0005-0000-0000-000046050000}"/>
    <cellStyle name="Normal 4 12" xfId="1123" xr:uid="{00000000-0005-0000-0000-000047050000}"/>
    <cellStyle name="Normal 4 13" xfId="1124" xr:uid="{00000000-0005-0000-0000-000048050000}"/>
    <cellStyle name="Normal 4 14" xfId="1125" xr:uid="{00000000-0005-0000-0000-000049050000}"/>
    <cellStyle name="Normal 4 15" xfId="1126" xr:uid="{00000000-0005-0000-0000-00004A050000}"/>
    <cellStyle name="Normal 4 16" xfId="1127" xr:uid="{00000000-0005-0000-0000-00004B050000}"/>
    <cellStyle name="Normal 4 17" xfId="1128" xr:uid="{00000000-0005-0000-0000-00004C050000}"/>
    <cellStyle name="Normal 4 18" xfId="1129" xr:uid="{00000000-0005-0000-0000-00004D050000}"/>
    <cellStyle name="Normal 4 19" xfId="1130" xr:uid="{00000000-0005-0000-0000-00004E050000}"/>
    <cellStyle name="Normal 4 2" xfId="1131" xr:uid="{00000000-0005-0000-0000-00004F050000}"/>
    <cellStyle name="Normal 4 20" xfId="1132" xr:uid="{00000000-0005-0000-0000-000050050000}"/>
    <cellStyle name="Normal 4 21" xfId="1133" xr:uid="{00000000-0005-0000-0000-000051050000}"/>
    <cellStyle name="Normal 4 3" xfId="1134" xr:uid="{00000000-0005-0000-0000-000052050000}"/>
    <cellStyle name="Normal 4 4" xfId="1135" xr:uid="{00000000-0005-0000-0000-000053050000}"/>
    <cellStyle name="Normal 4 5" xfId="1136" xr:uid="{00000000-0005-0000-0000-000054050000}"/>
    <cellStyle name="Normal 4 6" xfId="1137" xr:uid="{00000000-0005-0000-0000-000055050000}"/>
    <cellStyle name="Normal 4 7" xfId="1138" xr:uid="{00000000-0005-0000-0000-000056050000}"/>
    <cellStyle name="Normal 4 8" xfId="1139" xr:uid="{00000000-0005-0000-0000-000057050000}"/>
    <cellStyle name="Normal 4 9" xfId="1140" xr:uid="{00000000-0005-0000-0000-000058050000}"/>
    <cellStyle name="Normal 47" xfId="1141" xr:uid="{00000000-0005-0000-0000-000059050000}"/>
    <cellStyle name="Normal 48" xfId="1142" xr:uid="{00000000-0005-0000-0000-00005A050000}"/>
    <cellStyle name="Normal 5" xfId="1143" xr:uid="{00000000-0005-0000-0000-00005B050000}"/>
    <cellStyle name="Normal 5 10" xfId="1144" xr:uid="{00000000-0005-0000-0000-00005C050000}"/>
    <cellStyle name="Normal 5 11" xfId="1145" xr:uid="{00000000-0005-0000-0000-00005D050000}"/>
    <cellStyle name="Normal 5 12" xfId="1146" xr:uid="{00000000-0005-0000-0000-00005E050000}"/>
    <cellStyle name="Normal 5 13" xfId="1147" xr:uid="{00000000-0005-0000-0000-00005F050000}"/>
    <cellStyle name="Normal 5 14" xfId="1148" xr:uid="{00000000-0005-0000-0000-000060050000}"/>
    <cellStyle name="Normal 5 15" xfId="1149" xr:uid="{00000000-0005-0000-0000-000061050000}"/>
    <cellStyle name="Normal 5 16" xfId="1150" xr:uid="{00000000-0005-0000-0000-000062050000}"/>
    <cellStyle name="Normal 5 17" xfId="1151" xr:uid="{00000000-0005-0000-0000-000063050000}"/>
    <cellStyle name="Normal 5 18" xfId="1152" xr:uid="{00000000-0005-0000-0000-000064050000}"/>
    <cellStyle name="Normal 5 19" xfId="1153" xr:uid="{00000000-0005-0000-0000-000065050000}"/>
    <cellStyle name="Normal 5 2" xfId="1154" xr:uid="{00000000-0005-0000-0000-000066050000}"/>
    <cellStyle name="Normal 5 20" xfId="1155" xr:uid="{00000000-0005-0000-0000-000067050000}"/>
    <cellStyle name="Normal 5 21" xfId="1156" xr:uid="{00000000-0005-0000-0000-000068050000}"/>
    <cellStyle name="Normal 5 3" xfId="1157" xr:uid="{00000000-0005-0000-0000-000069050000}"/>
    <cellStyle name="Normal 5 4" xfId="1158" xr:uid="{00000000-0005-0000-0000-00006A050000}"/>
    <cellStyle name="Normal 5 5" xfId="1159" xr:uid="{00000000-0005-0000-0000-00006B050000}"/>
    <cellStyle name="Normal 5 6" xfId="1160" xr:uid="{00000000-0005-0000-0000-00006C050000}"/>
    <cellStyle name="Normal 5 7" xfId="1161" xr:uid="{00000000-0005-0000-0000-00006D050000}"/>
    <cellStyle name="Normal 5 8" xfId="1162" xr:uid="{00000000-0005-0000-0000-00006E050000}"/>
    <cellStyle name="Normal 5 9" xfId="1163" xr:uid="{00000000-0005-0000-0000-00006F050000}"/>
    <cellStyle name="Normal 53" xfId="1164" xr:uid="{00000000-0005-0000-0000-000070050000}"/>
    <cellStyle name="Normal 54" xfId="1165" xr:uid="{00000000-0005-0000-0000-000071050000}"/>
    <cellStyle name="Normal 55" xfId="1166" xr:uid="{00000000-0005-0000-0000-000072050000}"/>
    <cellStyle name="Normal 56" xfId="1167" xr:uid="{00000000-0005-0000-0000-000073050000}"/>
    <cellStyle name="Normal 57" xfId="1168" xr:uid="{00000000-0005-0000-0000-000074050000}"/>
    <cellStyle name="Normal 58" xfId="1169" xr:uid="{00000000-0005-0000-0000-000075050000}"/>
    <cellStyle name="Normal 59" xfId="1170" xr:uid="{00000000-0005-0000-0000-000076050000}"/>
    <cellStyle name="Normal 6" xfId="1171" xr:uid="{00000000-0005-0000-0000-000077050000}"/>
    <cellStyle name="Normal 6 2" xfId="1172" xr:uid="{00000000-0005-0000-0000-000078050000}"/>
    <cellStyle name="Normal 61" xfId="1173" xr:uid="{00000000-0005-0000-0000-000079050000}"/>
    <cellStyle name="Normal 65" xfId="1174" xr:uid="{00000000-0005-0000-0000-00007A050000}"/>
    <cellStyle name="Normal 66" xfId="1175" xr:uid="{00000000-0005-0000-0000-00007B050000}"/>
    <cellStyle name="Normal 69" xfId="1176" xr:uid="{00000000-0005-0000-0000-00007C050000}"/>
    <cellStyle name="Normal 7" xfId="1177" xr:uid="{00000000-0005-0000-0000-00007D050000}"/>
    <cellStyle name="Normal 7 2" xfId="1178" xr:uid="{00000000-0005-0000-0000-00007E050000}"/>
    <cellStyle name="Normal 70" xfId="1179" xr:uid="{00000000-0005-0000-0000-00007F050000}"/>
    <cellStyle name="Normal 75" xfId="1180" xr:uid="{00000000-0005-0000-0000-000080050000}"/>
    <cellStyle name="Normal 76" xfId="1181" xr:uid="{00000000-0005-0000-0000-000081050000}"/>
    <cellStyle name="Normal 77" xfId="1182" xr:uid="{00000000-0005-0000-0000-000082050000}"/>
    <cellStyle name="Normal 78" xfId="1183" xr:uid="{00000000-0005-0000-0000-000083050000}"/>
    <cellStyle name="Normal 79" xfId="1184" xr:uid="{00000000-0005-0000-0000-000084050000}"/>
    <cellStyle name="Normal 8" xfId="1185" xr:uid="{00000000-0005-0000-0000-000085050000}"/>
    <cellStyle name="Normal 8 2" xfId="1186" xr:uid="{00000000-0005-0000-0000-000086050000}"/>
    <cellStyle name="Normal 8 3" xfId="1187" xr:uid="{00000000-0005-0000-0000-000087050000}"/>
    <cellStyle name="Normal 80" xfId="1188" xr:uid="{00000000-0005-0000-0000-000088050000}"/>
    <cellStyle name="Normal 81" xfId="1189" xr:uid="{00000000-0005-0000-0000-000089050000}"/>
    <cellStyle name="Normal 82" xfId="1190" xr:uid="{00000000-0005-0000-0000-00008A050000}"/>
    <cellStyle name="Normal 87" xfId="1191" xr:uid="{00000000-0005-0000-0000-00008B050000}"/>
    <cellStyle name="Normal 89" xfId="1192" xr:uid="{00000000-0005-0000-0000-00008C050000}"/>
    <cellStyle name="Normal 9" xfId="1193" xr:uid="{00000000-0005-0000-0000-00008D050000}"/>
    <cellStyle name="Normal 9 2" xfId="1194" xr:uid="{00000000-0005-0000-0000-00008E050000}"/>
    <cellStyle name="Normal 97" xfId="1195" xr:uid="{00000000-0005-0000-0000-00008F050000}"/>
    <cellStyle name="Normal 99" xfId="1196" xr:uid="{00000000-0005-0000-0000-000090050000}"/>
    <cellStyle name="Notas 10" xfId="1197" xr:uid="{00000000-0005-0000-0000-000091050000}"/>
    <cellStyle name="Notas 11" xfId="1198" xr:uid="{00000000-0005-0000-0000-000092050000}"/>
    <cellStyle name="Notas 12" xfId="1199" xr:uid="{00000000-0005-0000-0000-000093050000}"/>
    <cellStyle name="Notas 13" xfId="1200" xr:uid="{00000000-0005-0000-0000-000094050000}"/>
    <cellStyle name="Notas 14" xfId="1201" xr:uid="{00000000-0005-0000-0000-000095050000}"/>
    <cellStyle name="Notas 15" xfId="1202" xr:uid="{00000000-0005-0000-0000-000096050000}"/>
    <cellStyle name="Notas 16" xfId="1203" xr:uid="{00000000-0005-0000-0000-000097050000}"/>
    <cellStyle name="Notas 17" xfId="1204" xr:uid="{00000000-0005-0000-0000-000098050000}"/>
    <cellStyle name="Notas 18" xfId="1205" xr:uid="{00000000-0005-0000-0000-000099050000}"/>
    <cellStyle name="Notas 19" xfId="1206" xr:uid="{00000000-0005-0000-0000-00009A050000}"/>
    <cellStyle name="Notas 2" xfId="1207" xr:uid="{00000000-0005-0000-0000-00009B050000}"/>
    <cellStyle name="Notas 2 2" xfId="1208" xr:uid="{00000000-0005-0000-0000-00009C050000}"/>
    <cellStyle name="Notas 2 3" xfId="1209" xr:uid="{00000000-0005-0000-0000-00009D050000}"/>
    <cellStyle name="Notas 2 4" xfId="1210" xr:uid="{00000000-0005-0000-0000-00009E050000}"/>
    <cellStyle name="Notas 20" xfId="1211" xr:uid="{00000000-0005-0000-0000-00009F050000}"/>
    <cellStyle name="Notas 21" xfId="1212" xr:uid="{00000000-0005-0000-0000-0000A0050000}"/>
    <cellStyle name="Notas 22" xfId="1213" xr:uid="{00000000-0005-0000-0000-0000A1050000}"/>
    <cellStyle name="Notas 3" xfId="1214" xr:uid="{00000000-0005-0000-0000-0000A2050000}"/>
    <cellStyle name="Notas 4" xfId="1215" xr:uid="{00000000-0005-0000-0000-0000A3050000}"/>
    <cellStyle name="Notas 5" xfId="1216" xr:uid="{00000000-0005-0000-0000-0000A4050000}"/>
    <cellStyle name="Notas 6" xfId="1217" xr:uid="{00000000-0005-0000-0000-0000A5050000}"/>
    <cellStyle name="Notas 7" xfId="1218" xr:uid="{00000000-0005-0000-0000-0000A6050000}"/>
    <cellStyle name="Notas 8" xfId="1219" xr:uid="{00000000-0005-0000-0000-0000A7050000}"/>
    <cellStyle name="Notas 9" xfId="1220" xr:uid="{00000000-0005-0000-0000-0000A8050000}"/>
    <cellStyle name="Notas 9 10" xfId="1221" xr:uid="{00000000-0005-0000-0000-0000A9050000}"/>
    <cellStyle name="Notas 9 11" xfId="1222" xr:uid="{00000000-0005-0000-0000-0000AA050000}"/>
    <cellStyle name="Notas 9 12" xfId="1223" xr:uid="{00000000-0005-0000-0000-0000AB050000}"/>
    <cellStyle name="Notas 9 13" xfId="1224" xr:uid="{00000000-0005-0000-0000-0000AC050000}"/>
    <cellStyle name="Notas 9 14" xfId="1225" xr:uid="{00000000-0005-0000-0000-0000AD050000}"/>
    <cellStyle name="Notas 9 15" xfId="1226" xr:uid="{00000000-0005-0000-0000-0000AE050000}"/>
    <cellStyle name="Notas 9 16" xfId="1227" xr:uid="{00000000-0005-0000-0000-0000AF050000}"/>
    <cellStyle name="Notas 9 17" xfId="1228" xr:uid="{00000000-0005-0000-0000-0000B0050000}"/>
    <cellStyle name="Notas 9 18" xfId="1229" xr:uid="{00000000-0005-0000-0000-0000B1050000}"/>
    <cellStyle name="Notas 9 19" xfId="1230" xr:uid="{00000000-0005-0000-0000-0000B2050000}"/>
    <cellStyle name="Notas 9 2" xfId="1231" xr:uid="{00000000-0005-0000-0000-0000B3050000}"/>
    <cellStyle name="Notas 9 20" xfId="1232" xr:uid="{00000000-0005-0000-0000-0000B4050000}"/>
    <cellStyle name="Notas 9 21" xfId="1233" xr:uid="{00000000-0005-0000-0000-0000B5050000}"/>
    <cellStyle name="Notas 9 22" xfId="1234" xr:uid="{00000000-0005-0000-0000-0000B6050000}"/>
    <cellStyle name="Notas 9 3" xfId="1235" xr:uid="{00000000-0005-0000-0000-0000B7050000}"/>
    <cellStyle name="Notas 9 4" xfId="1236" xr:uid="{00000000-0005-0000-0000-0000B8050000}"/>
    <cellStyle name="Notas 9 5" xfId="1237" xr:uid="{00000000-0005-0000-0000-0000B9050000}"/>
    <cellStyle name="Notas 9 6" xfId="1238" xr:uid="{00000000-0005-0000-0000-0000BA050000}"/>
    <cellStyle name="Notas 9 7" xfId="1239" xr:uid="{00000000-0005-0000-0000-0000BB050000}"/>
    <cellStyle name="Notas 9 8" xfId="1240" xr:uid="{00000000-0005-0000-0000-0000BC050000}"/>
    <cellStyle name="Notas 9 9" xfId="1241" xr:uid="{00000000-0005-0000-0000-0000BD050000}"/>
    <cellStyle name="Porcentaje" xfId="2" builtinId="5"/>
    <cellStyle name="Porcentaje 2" xfId="1242" xr:uid="{00000000-0005-0000-0000-0000BF050000}"/>
    <cellStyle name="Porcentaje 3" xfId="1243" xr:uid="{00000000-0005-0000-0000-0000C0050000}"/>
    <cellStyle name="Porcentual 2" xfId="1244" xr:uid="{00000000-0005-0000-0000-0000C1050000}"/>
    <cellStyle name="Porcentual 2 2" xfId="1245" xr:uid="{00000000-0005-0000-0000-0000C2050000}"/>
    <cellStyle name="Porcentual 2 3" xfId="1246" xr:uid="{00000000-0005-0000-0000-0000C3050000}"/>
    <cellStyle name="Porcentual 2 4" xfId="1247" xr:uid="{00000000-0005-0000-0000-0000C4050000}"/>
    <cellStyle name="Porcentual 3" xfId="1248" xr:uid="{00000000-0005-0000-0000-0000C5050000}"/>
    <cellStyle name="Salida 10" xfId="1249" xr:uid="{00000000-0005-0000-0000-0000C6050000}"/>
    <cellStyle name="Salida 11" xfId="1250" xr:uid="{00000000-0005-0000-0000-0000C7050000}"/>
    <cellStyle name="Salida 12" xfId="1251" xr:uid="{00000000-0005-0000-0000-0000C8050000}"/>
    <cellStyle name="Salida 13" xfId="1252" xr:uid="{00000000-0005-0000-0000-0000C9050000}"/>
    <cellStyle name="Salida 14" xfId="1253" xr:uid="{00000000-0005-0000-0000-0000CA050000}"/>
    <cellStyle name="Salida 15" xfId="1254" xr:uid="{00000000-0005-0000-0000-0000CB050000}"/>
    <cellStyle name="Salida 16" xfId="1255" xr:uid="{00000000-0005-0000-0000-0000CC050000}"/>
    <cellStyle name="Salida 17" xfId="1256" xr:uid="{00000000-0005-0000-0000-0000CD050000}"/>
    <cellStyle name="Salida 18" xfId="1257" xr:uid="{00000000-0005-0000-0000-0000CE050000}"/>
    <cellStyle name="Salida 2" xfId="1258" xr:uid="{00000000-0005-0000-0000-0000CF050000}"/>
    <cellStyle name="Salida 3" xfId="1259" xr:uid="{00000000-0005-0000-0000-0000D0050000}"/>
    <cellStyle name="Salida 4" xfId="1260" xr:uid="{00000000-0005-0000-0000-0000D1050000}"/>
    <cellStyle name="Salida 5" xfId="1261" xr:uid="{00000000-0005-0000-0000-0000D2050000}"/>
    <cellStyle name="Salida 6" xfId="1262" xr:uid="{00000000-0005-0000-0000-0000D3050000}"/>
    <cellStyle name="Salida 7" xfId="1263" xr:uid="{00000000-0005-0000-0000-0000D4050000}"/>
    <cellStyle name="Salida 8" xfId="1264" xr:uid="{00000000-0005-0000-0000-0000D5050000}"/>
    <cellStyle name="Salida 9" xfId="1265" xr:uid="{00000000-0005-0000-0000-0000D6050000}"/>
    <cellStyle name="Salida 9 10" xfId="1266" xr:uid="{00000000-0005-0000-0000-0000D7050000}"/>
    <cellStyle name="Salida 9 11" xfId="1267" xr:uid="{00000000-0005-0000-0000-0000D8050000}"/>
    <cellStyle name="Salida 9 12" xfId="1268" xr:uid="{00000000-0005-0000-0000-0000D9050000}"/>
    <cellStyle name="Salida 9 13" xfId="1269" xr:uid="{00000000-0005-0000-0000-0000DA050000}"/>
    <cellStyle name="Salida 9 14" xfId="1270" xr:uid="{00000000-0005-0000-0000-0000DB050000}"/>
    <cellStyle name="Salida 9 15" xfId="1271" xr:uid="{00000000-0005-0000-0000-0000DC050000}"/>
    <cellStyle name="Salida 9 16" xfId="1272" xr:uid="{00000000-0005-0000-0000-0000DD050000}"/>
    <cellStyle name="Salida 9 17" xfId="1273" xr:uid="{00000000-0005-0000-0000-0000DE050000}"/>
    <cellStyle name="Salida 9 18" xfId="1274" xr:uid="{00000000-0005-0000-0000-0000DF050000}"/>
    <cellStyle name="Salida 9 19" xfId="1275" xr:uid="{00000000-0005-0000-0000-0000E0050000}"/>
    <cellStyle name="Salida 9 2" xfId="1276" xr:uid="{00000000-0005-0000-0000-0000E1050000}"/>
    <cellStyle name="Salida 9 20" xfId="1277" xr:uid="{00000000-0005-0000-0000-0000E2050000}"/>
    <cellStyle name="Salida 9 21" xfId="1278" xr:uid="{00000000-0005-0000-0000-0000E3050000}"/>
    <cellStyle name="Salida 9 22" xfId="1279" xr:uid="{00000000-0005-0000-0000-0000E4050000}"/>
    <cellStyle name="Salida 9 3" xfId="1280" xr:uid="{00000000-0005-0000-0000-0000E5050000}"/>
    <cellStyle name="Salida 9 4" xfId="1281" xr:uid="{00000000-0005-0000-0000-0000E6050000}"/>
    <cellStyle name="Salida 9 5" xfId="1282" xr:uid="{00000000-0005-0000-0000-0000E7050000}"/>
    <cellStyle name="Salida 9 6" xfId="1283" xr:uid="{00000000-0005-0000-0000-0000E8050000}"/>
    <cellStyle name="Salida 9 7" xfId="1284" xr:uid="{00000000-0005-0000-0000-0000E9050000}"/>
    <cellStyle name="Salida 9 8" xfId="1285" xr:uid="{00000000-0005-0000-0000-0000EA050000}"/>
    <cellStyle name="Salida 9 9" xfId="1286" xr:uid="{00000000-0005-0000-0000-0000EB050000}"/>
    <cellStyle name="Texto de advertencia 10" xfId="1287" xr:uid="{00000000-0005-0000-0000-0000EC050000}"/>
    <cellStyle name="Texto de advertencia 11" xfId="1288" xr:uid="{00000000-0005-0000-0000-0000ED050000}"/>
    <cellStyle name="Texto de advertencia 12" xfId="1289" xr:uid="{00000000-0005-0000-0000-0000EE050000}"/>
    <cellStyle name="Texto de advertencia 13" xfId="1290" xr:uid="{00000000-0005-0000-0000-0000EF050000}"/>
    <cellStyle name="Texto de advertencia 14" xfId="1291" xr:uid="{00000000-0005-0000-0000-0000F0050000}"/>
    <cellStyle name="Texto de advertencia 15" xfId="1292" xr:uid="{00000000-0005-0000-0000-0000F1050000}"/>
    <cellStyle name="Texto de advertencia 16" xfId="1293" xr:uid="{00000000-0005-0000-0000-0000F2050000}"/>
    <cellStyle name="Texto de advertencia 17" xfId="1294" xr:uid="{00000000-0005-0000-0000-0000F3050000}"/>
    <cellStyle name="Texto de advertencia 18" xfId="1295" xr:uid="{00000000-0005-0000-0000-0000F4050000}"/>
    <cellStyle name="Texto de advertencia 2" xfId="1296" xr:uid="{00000000-0005-0000-0000-0000F5050000}"/>
    <cellStyle name="Texto de advertencia 3" xfId="1297" xr:uid="{00000000-0005-0000-0000-0000F6050000}"/>
    <cellStyle name="Texto de advertencia 4" xfId="1298" xr:uid="{00000000-0005-0000-0000-0000F7050000}"/>
    <cellStyle name="Texto de advertencia 5" xfId="1299" xr:uid="{00000000-0005-0000-0000-0000F8050000}"/>
    <cellStyle name="Texto de advertencia 6" xfId="1300" xr:uid="{00000000-0005-0000-0000-0000F9050000}"/>
    <cellStyle name="Texto de advertencia 7" xfId="1301" xr:uid="{00000000-0005-0000-0000-0000FA050000}"/>
    <cellStyle name="Texto de advertencia 8" xfId="1302" xr:uid="{00000000-0005-0000-0000-0000FB050000}"/>
    <cellStyle name="Texto de advertencia 9" xfId="1303" xr:uid="{00000000-0005-0000-0000-0000FC050000}"/>
    <cellStyle name="Texto de advertencia 9 10" xfId="1304" xr:uid="{00000000-0005-0000-0000-0000FD050000}"/>
    <cellStyle name="Texto de advertencia 9 11" xfId="1305" xr:uid="{00000000-0005-0000-0000-0000FE050000}"/>
    <cellStyle name="Texto de advertencia 9 12" xfId="1306" xr:uid="{00000000-0005-0000-0000-0000FF050000}"/>
    <cellStyle name="Texto de advertencia 9 13" xfId="1307" xr:uid="{00000000-0005-0000-0000-000000060000}"/>
    <cellStyle name="Texto de advertencia 9 14" xfId="1308" xr:uid="{00000000-0005-0000-0000-000001060000}"/>
    <cellStyle name="Texto de advertencia 9 15" xfId="1309" xr:uid="{00000000-0005-0000-0000-000002060000}"/>
    <cellStyle name="Texto de advertencia 9 16" xfId="1310" xr:uid="{00000000-0005-0000-0000-000003060000}"/>
    <cellStyle name="Texto de advertencia 9 17" xfId="1311" xr:uid="{00000000-0005-0000-0000-000004060000}"/>
    <cellStyle name="Texto de advertencia 9 18" xfId="1312" xr:uid="{00000000-0005-0000-0000-000005060000}"/>
    <cellStyle name="Texto de advertencia 9 19" xfId="1313" xr:uid="{00000000-0005-0000-0000-000006060000}"/>
    <cellStyle name="Texto de advertencia 9 2" xfId="1314" xr:uid="{00000000-0005-0000-0000-000007060000}"/>
    <cellStyle name="Texto de advertencia 9 20" xfId="1315" xr:uid="{00000000-0005-0000-0000-000008060000}"/>
    <cellStyle name="Texto de advertencia 9 21" xfId="1316" xr:uid="{00000000-0005-0000-0000-000009060000}"/>
    <cellStyle name="Texto de advertencia 9 22" xfId="1317" xr:uid="{00000000-0005-0000-0000-00000A060000}"/>
    <cellStyle name="Texto de advertencia 9 3" xfId="1318" xr:uid="{00000000-0005-0000-0000-00000B060000}"/>
    <cellStyle name="Texto de advertencia 9 4" xfId="1319" xr:uid="{00000000-0005-0000-0000-00000C060000}"/>
    <cellStyle name="Texto de advertencia 9 5" xfId="1320" xr:uid="{00000000-0005-0000-0000-00000D060000}"/>
    <cellStyle name="Texto de advertencia 9 6" xfId="1321" xr:uid="{00000000-0005-0000-0000-00000E060000}"/>
    <cellStyle name="Texto de advertencia 9 7" xfId="1322" xr:uid="{00000000-0005-0000-0000-00000F060000}"/>
    <cellStyle name="Texto de advertencia 9 8" xfId="1323" xr:uid="{00000000-0005-0000-0000-000010060000}"/>
    <cellStyle name="Texto de advertencia 9 9" xfId="1324" xr:uid="{00000000-0005-0000-0000-000011060000}"/>
    <cellStyle name="Texto explicativo 10" xfId="1325" xr:uid="{00000000-0005-0000-0000-000012060000}"/>
    <cellStyle name="Texto explicativo 11" xfId="1326" xr:uid="{00000000-0005-0000-0000-000013060000}"/>
    <cellStyle name="Texto explicativo 12" xfId="1327" xr:uid="{00000000-0005-0000-0000-000014060000}"/>
    <cellStyle name="Texto explicativo 13" xfId="1328" xr:uid="{00000000-0005-0000-0000-000015060000}"/>
    <cellStyle name="Texto explicativo 14" xfId="1329" xr:uid="{00000000-0005-0000-0000-000016060000}"/>
    <cellStyle name="Texto explicativo 15" xfId="1330" xr:uid="{00000000-0005-0000-0000-000017060000}"/>
    <cellStyle name="Texto explicativo 16" xfId="1331" xr:uid="{00000000-0005-0000-0000-000018060000}"/>
    <cellStyle name="Texto explicativo 17" xfId="1332" xr:uid="{00000000-0005-0000-0000-000019060000}"/>
    <cellStyle name="Texto explicativo 18" xfId="1333" xr:uid="{00000000-0005-0000-0000-00001A060000}"/>
    <cellStyle name="Texto explicativo 2" xfId="1334" xr:uid="{00000000-0005-0000-0000-00001B060000}"/>
    <cellStyle name="Texto explicativo 3" xfId="1335" xr:uid="{00000000-0005-0000-0000-00001C060000}"/>
    <cellStyle name="Texto explicativo 4" xfId="1336" xr:uid="{00000000-0005-0000-0000-00001D060000}"/>
    <cellStyle name="Texto explicativo 5" xfId="1337" xr:uid="{00000000-0005-0000-0000-00001E060000}"/>
    <cellStyle name="Texto explicativo 6" xfId="1338" xr:uid="{00000000-0005-0000-0000-00001F060000}"/>
    <cellStyle name="Texto explicativo 7" xfId="1339" xr:uid="{00000000-0005-0000-0000-000020060000}"/>
    <cellStyle name="Texto explicativo 8" xfId="1340" xr:uid="{00000000-0005-0000-0000-000021060000}"/>
    <cellStyle name="Texto explicativo 9" xfId="1341" xr:uid="{00000000-0005-0000-0000-000022060000}"/>
    <cellStyle name="Texto explicativo 9 10" xfId="1342" xr:uid="{00000000-0005-0000-0000-000023060000}"/>
    <cellStyle name="Texto explicativo 9 11" xfId="1343" xr:uid="{00000000-0005-0000-0000-000024060000}"/>
    <cellStyle name="Texto explicativo 9 12" xfId="1344" xr:uid="{00000000-0005-0000-0000-000025060000}"/>
    <cellStyle name="Texto explicativo 9 13" xfId="1345" xr:uid="{00000000-0005-0000-0000-000026060000}"/>
    <cellStyle name="Texto explicativo 9 14" xfId="1346" xr:uid="{00000000-0005-0000-0000-000027060000}"/>
    <cellStyle name="Texto explicativo 9 15" xfId="1347" xr:uid="{00000000-0005-0000-0000-000028060000}"/>
    <cellStyle name="Texto explicativo 9 16" xfId="1348" xr:uid="{00000000-0005-0000-0000-000029060000}"/>
    <cellStyle name="Texto explicativo 9 17" xfId="1349" xr:uid="{00000000-0005-0000-0000-00002A060000}"/>
    <cellStyle name="Texto explicativo 9 18" xfId="1350" xr:uid="{00000000-0005-0000-0000-00002B060000}"/>
    <cellStyle name="Texto explicativo 9 19" xfId="1351" xr:uid="{00000000-0005-0000-0000-00002C060000}"/>
    <cellStyle name="Texto explicativo 9 2" xfId="1352" xr:uid="{00000000-0005-0000-0000-00002D060000}"/>
    <cellStyle name="Texto explicativo 9 20" xfId="1353" xr:uid="{00000000-0005-0000-0000-00002E060000}"/>
    <cellStyle name="Texto explicativo 9 21" xfId="1354" xr:uid="{00000000-0005-0000-0000-00002F060000}"/>
    <cellStyle name="Texto explicativo 9 22" xfId="1355" xr:uid="{00000000-0005-0000-0000-000030060000}"/>
    <cellStyle name="Texto explicativo 9 3" xfId="1356" xr:uid="{00000000-0005-0000-0000-000031060000}"/>
    <cellStyle name="Texto explicativo 9 4" xfId="1357" xr:uid="{00000000-0005-0000-0000-000032060000}"/>
    <cellStyle name="Texto explicativo 9 5" xfId="1358" xr:uid="{00000000-0005-0000-0000-000033060000}"/>
    <cellStyle name="Texto explicativo 9 6" xfId="1359" xr:uid="{00000000-0005-0000-0000-000034060000}"/>
    <cellStyle name="Texto explicativo 9 7" xfId="1360" xr:uid="{00000000-0005-0000-0000-000035060000}"/>
    <cellStyle name="Texto explicativo 9 8" xfId="1361" xr:uid="{00000000-0005-0000-0000-000036060000}"/>
    <cellStyle name="Texto explicativo 9 9" xfId="1362" xr:uid="{00000000-0005-0000-0000-000037060000}"/>
    <cellStyle name="Título 1 10" xfId="1378" xr:uid="{00000000-0005-0000-0000-000038060000}"/>
    <cellStyle name="Título 1 11" xfId="1379" xr:uid="{00000000-0005-0000-0000-000039060000}"/>
    <cellStyle name="Título 1 12" xfId="1380" xr:uid="{00000000-0005-0000-0000-00003A060000}"/>
    <cellStyle name="Título 1 13" xfId="1381" xr:uid="{00000000-0005-0000-0000-00003B060000}"/>
    <cellStyle name="Título 1 14" xfId="1382" xr:uid="{00000000-0005-0000-0000-00003C060000}"/>
    <cellStyle name="Título 1 15" xfId="1383" xr:uid="{00000000-0005-0000-0000-00003D060000}"/>
    <cellStyle name="Título 1 16" xfId="1384" xr:uid="{00000000-0005-0000-0000-00003E060000}"/>
    <cellStyle name="Título 1 17" xfId="1385" xr:uid="{00000000-0005-0000-0000-00003F060000}"/>
    <cellStyle name="Título 1 18" xfId="1386" xr:uid="{00000000-0005-0000-0000-000040060000}"/>
    <cellStyle name="Título 1 2" xfId="1387" xr:uid="{00000000-0005-0000-0000-000041060000}"/>
    <cellStyle name="Título 1 3" xfId="1388" xr:uid="{00000000-0005-0000-0000-000042060000}"/>
    <cellStyle name="Título 1 4" xfId="1389" xr:uid="{00000000-0005-0000-0000-000043060000}"/>
    <cellStyle name="Título 1 5" xfId="1390" xr:uid="{00000000-0005-0000-0000-000044060000}"/>
    <cellStyle name="Título 1 6" xfId="1391" xr:uid="{00000000-0005-0000-0000-000045060000}"/>
    <cellStyle name="Título 1 7" xfId="1392" xr:uid="{00000000-0005-0000-0000-000046060000}"/>
    <cellStyle name="Título 1 8" xfId="1393" xr:uid="{00000000-0005-0000-0000-000047060000}"/>
    <cellStyle name="Título 1 9" xfId="1394" xr:uid="{00000000-0005-0000-0000-000048060000}"/>
    <cellStyle name="Título 1 9 10" xfId="1395" xr:uid="{00000000-0005-0000-0000-000049060000}"/>
    <cellStyle name="Título 1 9 11" xfId="1396" xr:uid="{00000000-0005-0000-0000-00004A060000}"/>
    <cellStyle name="Título 1 9 12" xfId="1397" xr:uid="{00000000-0005-0000-0000-00004B060000}"/>
    <cellStyle name="Título 1 9 13" xfId="1398" xr:uid="{00000000-0005-0000-0000-00004C060000}"/>
    <cellStyle name="Título 1 9 14" xfId="1399" xr:uid="{00000000-0005-0000-0000-00004D060000}"/>
    <cellStyle name="Título 1 9 15" xfId="1400" xr:uid="{00000000-0005-0000-0000-00004E060000}"/>
    <cellStyle name="Título 1 9 16" xfId="1401" xr:uid="{00000000-0005-0000-0000-00004F060000}"/>
    <cellStyle name="Título 1 9 17" xfId="1402" xr:uid="{00000000-0005-0000-0000-000050060000}"/>
    <cellStyle name="Título 1 9 18" xfId="1403" xr:uid="{00000000-0005-0000-0000-000051060000}"/>
    <cellStyle name="Título 1 9 19" xfId="1404" xr:uid="{00000000-0005-0000-0000-000052060000}"/>
    <cellStyle name="Título 1 9 2" xfId="1405" xr:uid="{00000000-0005-0000-0000-000053060000}"/>
    <cellStyle name="Título 1 9 20" xfId="1406" xr:uid="{00000000-0005-0000-0000-000054060000}"/>
    <cellStyle name="Título 1 9 21" xfId="1407" xr:uid="{00000000-0005-0000-0000-000055060000}"/>
    <cellStyle name="Título 1 9 22" xfId="1408" xr:uid="{00000000-0005-0000-0000-000056060000}"/>
    <cellStyle name="Título 1 9 3" xfId="1409" xr:uid="{00000000-0005-0000-0000-000057060000}"/>
    <cellStyle name="Título 1 9 4" xfId="1410" xr:uid="{00000000-0005-0000-0000-000058060000}"/>
    <cellStyle name="Título 1 9 5" xfId="1411" xr:uid="{00000000-0005-0000-0000-000059060000}"/>
    <cellStyle name="Título 1 9 6" xfId="1412" xr:uid="{00000000-0005-0000-0000-00005A060000}"/>
    <cellStyle name="Título 1 9 7" xfId="1413" xr:uid="{00000000-0005-0000-0000-00005B060000}"/>
    <cellStyle name="Título 1 9 8" xfId="1414" xr:uid="{00000000-0005-0000-0000-00005C060000}"/>
    <cellStyle name="Título 1 9 9" xfId="1415" xr:uid="{00000000-0005-0000-0000-00005D060000}"/>
    <cellStyle name="Título 10" xfId="1416" xr:uid="{00000000-0005-0000-0000-00005E060000}"/>
    <cellStyle name="Título 11" xfId="1417" xr:uid="{00000000-0005-0000-0000-00005F060000}"/>
    <cellStyle name="Título 11 10" xfId="1418" xr:uid="{00000000-0005-0000-0000-000060060000}"/>
    <cellStyle name="Título 11 11" xfId="1419" xr:uid="{00000000-0005-0000-0000-000061060000}"/>
    <cellStyle name="Título 11 12" xfId="1420" xr:uid="{00000000-0005-0000-0000-000062060000}"/>
    <cellStyle name="Título 11 13" xfId="1421" xr:uid="{00000000-0005-0000-0000-000063060000}"/>
    <cellStyle name="Título 11 14" xfId="1422" xr:uid="{00000000-0005-0000-0000-000064060000}"/>
    <cellStyle name="Título 11 15" xfId="1423" xr:uid="{00000000-0005-0000-0000-000065060000}"/>
    <cellStyle name="Título 11 16" xfId="1424" xr:uid="{00000000-0005-0000-0000-000066060000}"/>
    <cellStyle name="Título 11 17" xfId="1425" xr:uid="{00000000-0005-0000-0000-000067060000}"/>
    <cellStyle name="Título 11 18" xfId="1426" xr:uid="{00000000-0005-0000-0000-000068060000}"/>
    <cellStyle name="Título 11 19" xfId="1427" xr:uid="{00000000-0005-0000-0000-000069060000}"/>
    <cellStyle name="Título 11 2" xfId="1428" xr:uid="{00000000-0005-0000-0000-00006A060000}"/>
    <cellStyle name="Título 11 20" xfId="1429" xr:uid="{00000000-0005-0000-0000-00006B060000}"/>
    <cellStyle name="Título 11 21" xfId="1430" xr:uid="{00000000-0005-0000-0000-00006C060000}"/>
    <cellStyle name="Título 11 22" xfId="1431" xr:uid="{00000000-0005-0000-0000-00006D060000}"/>
    <cellStyle name="Título 11 3" xfId="1432" xr:uid="{00000000-0005-0000-0000-00006E060000}"/>
    <cellStyle name="Título 11 4" xfId="1433" xr:uid="{00000000-0005-0000-0000-00006F060000}"/>
    <cellStyle name="Título 11 5" xfId="1434" xr:uid="{00000000-0005-0000-0000-000070060000}"/>
    <cellStyle name="Título 11 6" xfId="1435" xr:uid="{00000000-0005-0000-0000-000071060000}"/>
    <cellStyle name="Título 11 7" xfId="1436" xr:uid="{00000000-0005-0000-0000-000072060000}"/>
    <cellStyle name="Título 11 8" xfId="1437" xr:uid="{00000000-0005-0000-0000-000073060000}"/>
    <cellStyle name="Título 11 9" xfId="1438" xr:uid="{00000000-0005-0000-0000-000074060000}"/>
    <cellStyle name="Título 12" xfId="1439" xr:uid="{00000000-0005-0000-0000-000075060000}"/>
    <cellStyle name="Título 13" xfId="1440" xr:uid="{00000000-0005-0000-0000-000076060000}"/>
    <cellStyle name="Título 14" xfId="1441" xr:uid="{00000000-0005-0000-0000-000077060000}"/>
    <cellStyle name="Título 15" xfId="1442" xr:uid="{00000000-0005-0000-0000-000078060000}"/>
    <cellStyle name="Título 16" xfId="1443" xr:uid="{00000000-0005-0000-0000-000079060000}"/>
    <cellStyle name="Título 17" xfId="1444" xr:uid="{00000000-0005-0000-0000-00007A060000}"/>
    <cellStyle name="Título 18" xfId="1445" xr:uid="{00000000-0005-0000-0000-00007B060000}"/>
    <cellStyle name="Título 19" xfId="1446" xr:uid="{00000000-0005-0000-0000-00007C060000}"/>
    <cellStyle name="Título 2 10" xfId="1447" xr:uid="{00000000-0005-0000-0000-00007D060000}"/>
    <cellStyle name="Título 2 11" xfId="1448" xr:uid="{00000000-0005-0000-0000-00007E060000}"/>
    <cellStyle name="Título 2 12" xfId="1449" xr:uid="{00000000-0005-0000-0000-00007F060000}"/>
    <cellStyle name="Título 2 13" xfId="1450" xr:uid="{00000000-0005-0000-0000-000080060000}"/>
    <cellStyle name="Título 2 14" xfId="1451" xr:uid="{00000000-0005-0000-0000-000081060000}"/>
    <cellStyle name="Título 2 15" xfId="1452" xr:uid="{00000000-0005-0000-0000-000082060000}"/>
    <cellStyle name="Título 2 16" xfId="1453" xr:uid="{00000000-0005-0000-0000-000083060000}"/>
    <cellStyle name="Título 2 17" xfId="1454" xr:uid="{00000000-0005-0000-0000-000084060000}"/>
    <cellStyle name="Título 2 18" xfId="1455" xr:uid="{00000000-0005-0000-0000-000085060000}"/>
    <cellStyle name="Título 2 2" xfId="1456" xr:uid="{00000000-0005-0000-0000-000086060000}"/>
    <cellStyle name="Título 2 3" xfId="1457" xr:uid="{00000000-0005-0000-0000-000087060000}"/>
    <cellStyle name="Título 2 4" xfId="1458" xr:uid="{00000000-0005-0000-0000-000088060000}"/>
    <cellStyle name="Título 2 5" xfId="1459" xr:uid="{00000000-0005-0000-0000-000089060000}"/>
    <cellStyle name="Título 2 6" xfId="1460" xr:uid="{00000000-0005-0000-0000-00008A060000}"/>
    <cellStyle name="Título 2 7" xfId="1461" xr:uid="{00000000-0005-0000-0000-00008B060000}"/>
    <cellStyle name="Título 2 8" xfId="1462" xr:uid="{00000000-0005-0000-0000-00008C060000}"/>
    <cellStyle name="Título 2 9" xfId="1463" xr:uid="{00000000-0005-0000-0000-00008D060000}"/>
    <cellStyle name="Título 2 9 10" xfId="1464" xr:uid="{00000000-0005-0000-0000-00008E060000}"/>
    <cellStyle name="Título 2 9 11" xfId="1465" xr:uid="{00000000-0005-0000-0000-00008F060000}"/>
    <cellStyle name="Título 2 9 12" xfId="1466" xr:uid="{00000000-0005-0000-0000-000090060000}"/>
    <cellStyle name="Título 2 9 13" xfId="1467" xr:uid="{00000000-0005-0000-0000-000091060000}"/>
    <cellStyle name="Título 2 9 14" xfId="1468" xr:uid="{00000000-0005-0000-0000-000092060000}"/>
    <cellStyle name="Título 2 9 15" xfId="1469" xr:uid="{00000000-0005-0000-0000-000093060000}"/>
    <cellStyle name="Título 2 9 16" xfId="1470" xr:uid="{00000000-0005-0000-0000-000094060000}"/>
    <cellStyle name="Título 2 9 17" xfId="1471" xr:uid="{00000000-0005-0000-0000-000095060000}"/>
    <cellStyle name="Título 2 9 18" xfId="1472" xr:uid="{00000000-0005-0000-0000-000096060000}"/>
    <cellStyle name="Título 2 9 19" xfId="1473" xr:uid="{00000000-0005-0000-0000-000097060000}"/>
    <cellStyle name="Título 2 9 2" xfId="1474" xr:uid="{00000000-0005-0000-0000-000098060000}"/>
    <cellStyle name="Título 2 9 20" xfId="1475" xr:uid="{00000000-0005-0000-0000-000099060000}"/>
    <cellStyle name="Título 2 9 21" xfId="1476" xr:uid="{00000000-0005-0000-0000-00009A060000}"/>
    <cellStyle name="Título 2 9 22" xfId="1477" xr:uid="{00000000-0005-0000-0000-00009B060000}"/>
    <cellStyle name="Título 2 9 3" xfId="1478" xr:uid="{00000000-0005-0000-0000-00009C060000}"/>
    <cellStyle name="Título 2 9 4" xfId="1479" xr:uid="{00000000-0005-0000-0000-00009D060000}"/>
    <cellStyle name="Título 2 9 5" xfId="1480" xr:uid="{00000000-0005-0000-0000-00009E060000}"/>
    <cellStyle name="Título 2 9 6" xfId="1481" xr:uid="{00000000-0005-0000-0000-00009F060000}"/>
    <cellStyle name="Título 2 9 7" xfId="1482" xr:uid="{00000000-0005-0000-0000-0000A0060000}"/>
    <cellStyle name="Título 2 9 8" xfId="1483" xr:uid="{00000000-0005-0000-0000-0000A1060000}"/>
    <cellStyle name="Título 2 9 9" xfId="1484" xr:uid="{00000000-0005-0000-0000-0000A2060000}"/>
    <cellStyle name="Título 20" xfId="1485" xr:uid="{00000000-0005-0000-0000-0000A3060000}"/>
    <cellStyle name="Título 21" xfId="1486" xr:uid="{00000000-0005-0000-0000-0000A4060000}"/>
    <cellStyle name="Título 3 10" xfId="1487" xr:uid="{00000000-0005-0000-0000-0000A5060000}"/>
    <cellStyle name="Título 3 11" xfId="1488" xr:uid="{00000000-0005-0000-0000-0000A6060000}"/>
    <cellStyle name="Título 3 12" xfId="1489" xr:uid="{00000000-0005-0000-0000-0000A7060000}"/>
    <cellStyle name="Título 3 13" xfId="1490" xr:uid="{00000000-0005-0000-0000-0000A8060000}"/>
    <cellStyle name="Título 3 14" xfId="1491" xr:uid="{00000000-0005-0000-0000-0000A9060000}"/>
    <cellStyle name="Título 3 15" xfId="1492" xr:uid="{00000000-0005-0000-0000-0000AA060000}"/>
    <cellStyle name="Título 3 16" xfId="1493" xr:uid="{00000000-0005-0000-0000-0000AB060000}"/>
    <cellStyle name="Título 3 17" xfId="1494" xr:uid="{00000000-0005-0000-0000-0000AC060000}"/>
    <cellStyle name="Título 3 18" xfId="1495" xr:uid="{00000000-0005-0000-0000-0000AD060000}"/>
    <cellStyle name="Título 3 2" xfId="1496" xr:uid="{00000000-0005-0000-0000-0000AE060000}"/>
    <cellStyle name="Título 3 3" xfId="1497" xr:uid="{00000000-0005-0000-0000-0000AF060000}"/>
    <cellStyle name="Título 3 4" xfId="1498" xr:uid="{00000000-0005-0000-0000-0000B0060000}"/>
    <cellStyle name="Título 3 5" xfId="1499" xr:uid="{00000000-0005-0000-0000-0000B1060000}"/>
    <cellStyle name="Título 3 6" xfId="1500" xr:uid="{00000000-0005-0000-0000-0000B2060000}"/>
    <cellStyle name="Título 3 7" xfId="1501" xr:uid="{00000000-0005-0000-0000-0000B3060000}"/>
    <cellStyle name="Título 3 8" xfId="1502" xr:uid="{00000000-0005-0000-0000-0000B4060000}"/>
    <cellStyle name="Título 3 9" xfId="1503" xr:uid="{00000000-0005-0000-0000-0000B5060000}"/>
    <cellStyle name="Título 3 9 10" xfId="1504" xr:uid="{00000000-0005-0000-0000-0000B6060000}"/>
    <cellStyle name="Título 3 9 11" xfId="1505" xr:uid="{00000000-0005-0000-0000-0000B7060000}"/>
    <cellStyle name="Título 3 9 12" xfId="1506" xr:uid="{00000000-0005-0000-0000-0000B8060000}"/>
    <cellStyle name="Título 3 9 13" xfId="1507" xr:uid="{00000000-0005-0000-0000-0000B9060000}"/>
    <cellStyle name="Título 3 9 14" xfId="1508" xr:uid="{00000000-0005-0000-0000-0000BA060000}"/>
    <cellStyle name="Título 3 9 15" xfId="1509" xr:uid="{00000000-0005-0000-0000-0000BB060000}"/>
    <cellStyle name="Título 3 9 16" xfId="1510" xr:uid="{00000000-0005-0000-0000-0000BC060000}"/>
    <cellStyle name="Título 3 9 17" xfId="1511" xr:uid="{00000000-0005-0000-0000-0000BD060000}"/>
    <cellStyle name="Título 3 9 18" xfId="1512" xr:uid="{00000000-0005-0000-0000-0000BE060000}"/>
    <cellStyle name="Título 3 9 19" xfId="1513" xr:uid="{00000000-0005-0000-0000-0000BF060000}"/>
    <cellStyle name="Título 3 9 2" xfId="1514" xr:uid="{00000000-0005-0000-0000-0000C0060000}"/>
    <cellStyle name="Título 3 9 20" xfId="1515" xr:uid="{00000000-0005-0000-0000-0000C1060000}"/>
    <cellStyle name="Título 3 9 21" xfId="1516" xr:uid="{00000000-0005-0000-0000-0000C2060000}"/>
    <cellStyle name="Título 3 9 22" xfId="1517" xr:uid="{00000000-0005-0000-0000-0000C3060000}"/>
    <cellStyle name="Título 3 9 3" xfId="1518" xr:uid="{00000000-0005-0000-0000-0000C4060000}"/>
    <cellStyle name="Título 3 9 4" xfId="1519" xr:uid="{00000000-0005-0000-0000-0000C5060000}"/>
    <cellStyle name="Título 3 9 5" xfId="1520" xr:uid="{00000000-0005-0000-0000-0000C6060000}"/>
    <cellStyle name="Título 3 9 6" xfId="1521" xr:uid="{00000000-0005-0000-0000-0000C7060000}"/>
    <cellStyle name="Título 3 9 7" xfId="1522" xr:uid="{00000000-0005-0000-0000-0000C8060000}"/>
    <cellStyle name="Título 3 9 8" xfId="1523" xr:uid="{00000000-0005-0000-0000-0000C9060000}"/>
    <cellStyle name="Título 3 9 9" xfId="1524" xr:uid="{00000000-0005-0000-0000-0000CA060000}"/>
    <cellStyle name="Título 4" xfId="1525" xr:uid="{00000000-0005-0000-0000-0000CB060000}"/>
    <cellStyle name="Título 5" xfId="1526" xr:uid="{00000000-0005-0000-0000-0000CC060000}"/>
    <cellStyle name="Título 6" xfId="1527" xr:uid="{00000000-0005-0000-0000-0000CD060000}"/>
    <cellStyle name="Título 7" xfId="1528" xr:uid="{00000000-0005-0000-0000-0000CE060000}"/>
    <cellStyle name="Título 8" xfId="1529" xr:uid="{00000000-0005-0000-0000-0000CF060000}"/>
    <cellStyle name="Título 9" xfId="1530" xr:uid="{00000000-0005-0000-0000-0000D0060000}"/>
    <cellStyle name="Total 10" xfId="1363" xr:uid="{00000000-0005-0000-0000-0000D1060000}"/>
    <cellStyle name="Total 11" xfId="1364" xr:uid="{00000000-0005-0000-0000-0000D2060000}"/>
    <cellStyle name="Total 12" xfId="1365" xr:uid="{00000000-0005-0000-0000-0000D3060000}"/>
    <cellStyle name="Total 13" xfId="1366" xr:uid="{00000000-0005-0000-0000-0000D4060000}"/>
    <cellStyle name="Total 14" xfId="1367" xr:uid="{00000000-0005-0000-0000-0000D5060000}"/>
    <cellStyle name="Total 15" xfId="1368" xr:uid="{00000000-0005-0000-0000-0000D6060000}"/>
    <cellStyle name="Total 16" xfId="1369" xr:uid="{00000000-0005-0000-0000-0000D7060000}"/>
    <cellStyle name="Total 2" xfId="1370" xr:uid="{00000000-0005-0000-0000-0000D8060000}"/>
    <cellStyle name="Total 3" xfId="1371" xr:uid="{00000000-0005-0000-0000-0000D9060000}"/>
    <cellStyle name="Total 4" xfId="1372" xr:uid="{00000000-0005-0000-0000-0000DA060000}"/>
    <cellStyle name="Total 5" xfId="1373" xr:uid="{00000000-0005-0000-0000-0000DB060000}"/>
    <cellStyle name="Total 6" xfId="1374" xr:uid="{00000000-0005-0000-0000-0000DC060000}"/>
    <cellStyle name="Total 7" xfId="1375" xr:uid="{00000000-0005-0000-0000-0000DD060000}"/>
    <cellStyle name="Total 8" xfId="1376" xr:uid="{00000000-0005-0000-0000-0000DE060000}"/>
    <cellStyle name="Total 9" xfId="1377" xr:uid="{00000000-0005-0000-0000-0000DF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CCC1DA"/>
      <rgbColor rgb="FFF8EEE6"/>
      <rgbColor rgb="FFA5A5A5"/>
      <rgbColor rgb="FF800073"/>
      <rgbColor rgb="FF0E487F"/>
      <rgbColor rgb="FFC0C0C0"/>
      <rgbColor rgb="FF808080"/>
      <rgbColor rgb="FF96B5D8"/>
      <rgbColor rgb="FFD99694"/>
      <rgbColor rgb="FFFFFFCC"/>
      <rgbColor rgb="FFCCFFFF"/>
      <rgbColor rgb="FFE0E0DF"/>
      <rgbColor rgb="FFFF8080"/>
      <rgbColor rgb="FF0066CC"/>
      <rgbColor rgb="FFCCCCFF"/>
      <rgbColor rgb="FFF2F2F2"/>
      <rgbColor rgb="FFC6D9F1"/>
      <rgbColor rgb="FFFCD5B5"/>
      <rgbColor rgb="FFB7DEE8"/>
      <rgbColor rgb="FFE7DDD4"/>
      <rgbColor rgb="FFDDE9EE"/>
      <rgbColor rgb="FFB9CDE5"/>
      <rgbColor rgb="FFFDEADA"/>
      <rgbColor rgb="FF00C6FD"/>
      <rgbColor rgb="FFDBEDF4"/>
      <rgbColor rgb="FFCCFFCC"/>
      <rgbColor rgb="FFFFFF99"/>
      <rgbColor rgb="FF99CCFF"/>
      <rgbColor rgb="FFFF99CC"/>
      <rgbColor rgb="FFCC99FF"/>
      <rgbColor rgb="FFFFCC99"/>
      <rgbColor rgb="FF4E81BD"/>
      <rgbColor rgb="FF33CCCC"/>
      <rgbColor rgb="FFC3D69B"/>
      <rgbColor rgb="FFFFCC00"/>
      <rgbColor rgb="FFFF9800"/>
      <rgbColor rgb="FFFF6001"/>
      <rgbColor rgb="FF7F7F7F"/>
      <rgbColor rgb="FF969696"/>
      <rgbColor rgb="FF012D59"/>
      <rgbColor rgb="FFB2B2B2"/>
      <rgbColor rgb="FF0C4716"/>
      <rgbColor rgb="FF3F3F3F"/>
      <rgbColor rgb="FFDC540B"/>
      <rgbColor rgb="FFE6B9B8"/>
      <rgbColor rgb="FF333398"/>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05636118123703E-2"/>
          <c:y val="5.0853962771061197E-2"/>
          <c:w val="0.52791639758116604"/>
          <c:h val="0.79658414891575502"/>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SeriesTitle>
                <c15:tx>
                  <c:strRef>
                    <c:extLst>
                      <c:ext uri="{02D57815-91ED-43cb-92C2-25804820EDAC}">
                        <c15:formulaRef>
                          <c15:sqref>label 0</c15:sqref>
                        </c15:formulaRef>
                      </c:ext>
                    </c:extLst>
                    <c:strCache>
                      <c:ptCount val="1"/>
                      <c:pt idx="0">
                        <c:v>Denominador Acumulado (Variable 2)</c:v>
                      </c:pt>
                    </c:strCache>
                  </c:strRef>
                </c15:tx>
              </c15:filteredSeriesTitle>
            </c:ex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0</c:v>
                      </c:pt>
                    </c:strCache>
                  </c:strRef>
                </c15:cat>
              </c15:filteredCategoryTitle>
            </c:ext>
            <c:ext xmlns:c16="http://schemas.microsoft.com/office/drawing/2014/chart" uri="{C3380CC4-5D6E-409C-BE32-E72D297353CC}">
              <c16:uniqueId val="{00000000-8732-43F2-B99E-4C6475F10808}"/>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SeriesTitle>
                <c15:tx>
                  <c:strRef>
                    <c:extLst>
                      <c:ext uri="{02D57815-91ED-43cb-92C2-25804820EDAC}">
                        <c15:formulaRef>
                          <c15:sqref>label 1</c15:sqref>
                        </c15:formulaRef>
                      </c:ext>
                    </c:extLst>
                    <c:strCache>
                      <c:ptCount val="1"/>
                      <c:pt idx="0">
                        <c:v>Numerador Acumulado (Variable 1)</c:v>
                      </c:pt>
                    </c:strCache>
                  </c:strRef>
                </c15:tx>
              </c15:filteredSeriesTitle>
            </c:ex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0</c:v>
                      </c:pt>
                    </c:strCache>
                  </c:strRef>
                </c15:cat>
              </c15:filteredCategoryTitle>
            </c:ext>
            <c:ext xmlns:c16="http://schemas.microsoft.com/office/drawing/2014/chart" uri="{C3380CC4-5D6E-409C-BE32-E72D297353CC}">
              <c16:uniqueId val="{00000001-8732-43F2-B99E-4C6475F10808}"/>
            </c:ext>
          </c:extLst>
        </c:ser>
        <c:dLbls>
          <c:showLegendKey val="0"/>
          <c:showVal val="0"/>
          <c:showCatName val="0"/>
          <c:showSerName val="0"/>
          <c:showPercent val="0"/>
          <c:showBubbleSize val="0"/>
        </c:dLbls>
        <c:hiLowLines>
          <c:spPr>
            <a:ln>
              <a:noFill/>
            </a:ln>
          </c:spPr>
        </c:hiLowLines>
        <c:marker val="1"/>
        <c:smooth val="0"/>
        <c:axId val="58966764"/>
        <c:axId val="28395739"/>
      </c:lineChart>
      <c:catAx>
        <c:axId val="5896676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8395739"/>
        <c:crosses val="autoZero"/>
        <c:auto val="1"/>
        <c:lblAlgn val="ctr"/>
        <c:lblOffset val="100"/>
        <c:noMultiLvlLbl val="0"/>
      </c:catAx>
      <c:valAx>
        <c:axId val="2839573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8966764"/>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numCache>
            </c:numRef>
          </c:val>
          <c:extLst>
            <c:ext xmlns:c16="http://schemas.microsoft.com/office/drawing/2014/chart" uri="{C3380CC4-5D6E-409C-BE32-E72D297353CC}">
              <c16:uniqueId val="{00000000-79A6-4CA9-AA1A-7D64D5AE6EA6}"/>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79A6-4CA9-AA1A-7D64D5AE6EA6}"/>
            </c:ext>
          </c:extLst>
        </c:ser>
        <c:dLbls>
          <c:showLegendKey val="0"/>
          <c:showVal val="0"/>
          <c:showCatName val="0"/>
          <c:showSerName val="0"/>
          <c:showPercent val="0"/>
          <c:showBubbleSize val="0"/>
        </c:dLbls>
        <c:gapWidth val="150"/>
        <c:axId val="15073086"/>
        <c:axId val="32141896"/>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9A6-4CA9-AA1A-7D64D5AE6EA6}"/>
            </c:ext>
          </c:extLst>
        </c:ser>
        <c:dLbls>
          <c:showLegendKey val="0"/>
          <c:showVal val="0"/>
          <c:showCatName val="0"/>
          <c:showSerName val="0"/>
          <c:showPercent val="0"/>
          <c:showBubbleSize val="0"/>
        </c:dLbls>
        <c:hiLowLines>
          <c:spPr>
            <a:ln>
              <a:noFill/>
            </a:ln>
          </c:spPr>
        </c:hiLowLines>
        <c:marker val="1"/>
        <c:smooth val="0"/>
        <c:axId val="61216155"/>
        <c:axId val="66376117"/>
      </c:lineChart>
      <c:catAx>
        <c:axId val="1507308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2141896"/>
        <c:crosses val="autoZero"/>
        <c:auto val="1"/>
        <c:lblAlgn val="ctr"/>
        <c:lblOffset val="100"/>
        <c:noMultiLvlLbl val="0"/>
      </c:catAx>
      <c:valAx>
        <c:axId val="32141896"/>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15073086"/>
        <c:crosses val="autoZero"/>
        <c:crossBetween val="between"/>
        <c:majorUnit val="1"/>
      </c:valAx>
      <c:catAx>
        <c:axId val="61216155"/>
        <c:scaling>
          <c:orientation val="minMax"/>
        </c:scaling>
        <c:delete val="1"/>
        <c:axPos val="b"/>
        <c:numFmt formatCode="General" sourceLinked="1"/>
        <c:majorTickMark val="out"/>
        <c:minorTickMark val="none"/>
        <c:tickLblPos val="nextTo"/>
        <c:crossAx val="66376117"/>
        <c:crosses val="autoZero"/>
        <c:auto val="1"/>
        <c:lblAlgn val="ctr"/>
        <c:lblOffset val="100"/>
        <c:noMultiLvlLbl val="0"/>
      </c:catAx>
      <c:valAx>
        <c:axId val="663761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6121615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numCache>
            </c:numRef>
          </c:val>
          <c:extLst>
            <c:ext xmlns:c16="http://schemas.microsoft.com/office/drawing/2014/chart" uri="{C3380CC4-5D6E-409C-BE32-E72D297353CC}">
              <c16:uniqueId val="{00000000-2815-4C31-BE2B-2A9976E2DD64}"/>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815-4C31-BE2B-2A9976E2DD64}"/>
            </c:ext>
          </c:extLst>
        </c:ser>
        <c:dLbls>
          <c:showLegendKey val="0"/>
          <c:showVal val="0"/>
          <c:showCatName val="0"/>
          <c:showSerName val="0"/>
          <c:showPercent val="0"/>
          <c:showBubbleSize val="0"/>
        </c:dLbls>
        <c:gapWidth val="150"/>
        <c:axId val="33595451"/>
        <c:axId val="83154304"/>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815-4C31-BE2B-2A9976E2DD64}"/>
            </c:ext>
          </c:extLst>
        </c:ser>
        <c:dLbls>
          <c:showLegendKey val="0"/>
          <c:showVal val="0"/>
          <c:showCatName val="0"/>
          <c:showSerName val="0"/>
          <c:showPercent val="0"/>
          <c:showBubbleSize val="0"/>
        </c:dLbls>
        <c:hiLowLines>
          <c:spPr>
            <a:ln>
              <a:noFill/>
            </a:ln>
          </c:spPr>
        </c:hiLowLines>
        <c:marker val="1"/>
        <c:smooth val="0"/>
        <c:axId val="74467290"/>
        <c:axId val="45326029"/>
      </c:lineChart>
      <c:catAx>
        <c:axId val="3359545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3154304"/>
        <c:crosses val="autoZero"/>
        <c:auto val="1"/>
        <c:lblAlgn val="ctr"/>
        <c:lblOffset val="100"/>
        <c:noMultiLvlLbl val="0"/>
      </c:catAx>
      <c:valAx>
        <c:axId val="83154304"/>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3595451"/>
        <c:crosses val="autoZero"/>
        <c:crossBetween val="between"/>
        <c:majorUnit val="0.5"/>
      </c:valAx>
      <c:catAx>
        <c:axId val="74467290"/>
        <c:scaling>
          <c:orientation val="minMax"/>
        </c:scaling>
        <c:delete val="1"/>
        <c:axPos val="b"/>
        <c:numFmt formatCode="General" sourceLinked="1"/>
        <c:majorTickMark val="out"/>
        <c:minorTickMark val="none"/>
        <c:tickLblPos val="nextTo"/>
        <c:crossAx val="45326029"/>
        <c:crosses val="autoZero"/>
        <c:auto val="1"/>
        <c:lblAlgn val="ctr"/>
        <c:lblOffset val="100"/>
        <c:noMultiLvlLbl val="0"/>
      </c:catAx>
      <c:valAx>
        <c:axId val="4532602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446729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numCache>
            </c:numRef>
          </c:val>
          <c:extLst>
            <c:ext xmlns:c16="http://schemas.microsoft.com/office/drawing/2014/chart" uri="{C3380CC4-5D6E-409C-BE32-E72D297353CC}">
              <c16:uniqueId val="{00000000-3182-4FA7-AEEC-0BEBBCB4DAA6}"/>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3182-4FA7-AEEC-0BEBBCB4DAA6}"/>
            </c:ext>
          </c:extLst>
        </c:ser>
        <c:dLbls>
          <c:showLegendKey val="0"/>
          <c:showVal val="0"/>
          <c:showCatName val="0"/>
          <c:showSerName val="0"/>
          <c:showPercent val="0"/>
          <c:showBubbleSize val="0"/>
        </c:dLbls>
        <c:gapWidth val="150"/>
        <c:axId val="62115300"/>
        <c:axId val="98648584"/>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182-4FA7-AEEC-0BEBBCB4DAA6}"/>
            </c:ext>
          </c:extLst>
        </c:ser>
        <c:dLbls>
          <c:showLegendKey val="0"/>
          <c:showVal val="0"/>
          <c:showCatName val="0"/>
          <c:showSerName val="0"/>
          <c:showPercent val="0"/>
          <c:showBubbleSize val="0"/>
        </c:dLbls>
        <c:hiLowLines>
          <c:spPr>
            <a:ln>
              <a:noFill/>
            </a:ln>
          </c:spPr>
        </c:hiLowLines>
        <c:marker val="1"/>
        <c:smooth val="0"/>
        <c:axId val="57737952"/>
        <c:axId val="15618572"/>
      </c:lineChart>
      <c:catAx>
        <c:axId val="6211530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8648584"/>
        <c:crosses val="autoZero"/>
        <c:auto val="1"/>
        <c:lblAlgn val="ctr"/>
        <c:lblOffset val="100"/>
        <c:noMultiLvlLbl val="0"/>
      </c:catAx>
      <c:valAx>
        <c:axId val="98648584"/>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62115300"/>
        <c:crosses val="autoZero"/>
        <c:crossBetween val="between"/>
        <c:majorUnit val="1"/>
      </c:valAx>
      <c:catAx>
        <c:axId val="57737952"/>
        <c:scaling>
          <c:orientation val="minMax"/>
        </c:scaling>
        <c:delete val="1"/>
        <c:axPos val="b"/>
        <c:numFmt formatCode="General" sourceLinked="1"/>
        <c:majorTickMark val="out"/>
        <c:minorTickMark val="none"/>
        <c:tickLblPos val="nextTo"/>
        <c:crossAx val="15618572"/>
        <c:crosses val="autoZero"/>
        <c:auto val="1"/>
        <c:lblAlgn val="ctr"/>
        <c:lblOffset val="100"/>
        <c:noMultiLvlLbl val="0"/>
      </c:catAx>
      <c:valAx>
        <c:axId val="156185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5773795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numCache>
            </c:numRef>
          </c:val>
          <c:extLst>
            <c:ext xmlns:c16="http://schemas.microsoft.com/office/drawing/2014/chart" uri="{C3380CC4-5D6E-409C-BE32-E72D297353CC}">
              <c16:uniqueId val="{00000000-261A-4DC6-A041-31B74182819C}"/>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261A-4DC6-A041-31B74182819C}"/>
            </c:ext>
          </c:extLst>
        </c:ser>
        <c:dLbls>
          <c:showLegendKey val="0"/>
          <c:showVal val="0"/>
          <c:showCatName val="0"/>
          <c:showSerName val="0"/>
          <c:showPercent val="0"/>
          <c:showBubbleSize val="0"/>
        </c:dLbls>
        <c:gapWidth val="150"/>
        <c:axId val="27952611"/>
        <c:axId val="82266245"/>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61A-4DC6-A041-31B74182819C}"/>
            </c:ext>
          </c:extLst>
        </c:ser>
        <c:dLbls>
          <c:showLegendKey val="0"/>
          <c:showVal val="0"/>
          <c:showCatName val="0"/>
          <c:showSerName val="0"/>
          <c:showPercent val="0"/>
          <c:showBubbleSize val="0"/>
        </c:dLbls>
        <c:hiLowLines>
          <c:spPr>
            <a:ln>
              <a:noFill/>
            </a:ln>
          </c:spPr>
        </c:hiLowLines>
        <c:marker val="1"/>
        <c:smooth val="0"/>
        <c:axId val="36230551"/>
        <c:axId val="95618671"/>
      </c:lineChart>
      <c:catAx>
        <c:axId val="2795261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2266245"/>
        <c:crosses val="autoZero"/>
        <c:auto val="1"/>
        <c:lblAlgn val="ctr"/>
        <c:lblOffset val="100"/>
        <c:noMultiLvlLbl val="0"/>
      </c:catAx>
      <c:valAx>
        <c:axId val="8226624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7952611"/>
        <c:crosses val="autoZero"/>
        <c:crossBetween val="between"/>
        <c:majorUnit val="1"/>
      </c:valAx>
      <c:catAx>
        <c:axId val="36230551"/>
        <c:scaling>
          <c:orientation val="minMax"/>
        </c:scaling>
        <c:delete val="1"/>
        <c:axPos val="b"/>
        <c:numFmt formatCode="General" sourceLinked="1"/>
        <c:majorTickMark val="out"/>
        <c:minorTickMark val="none"/>
        <c:tickLblPos val="nextTo"/>
        <c:crossAx val="95618671"/>
        <c:crosses val="autoZero"/>
        <c:auto val="1"/>
        <c:lblAlgn val="ctr"/>
        <c:lblOffset val="100"/>
        <c:noMultiLvlLbl val="0"/>
      </c:catAx>
      <c:valAx>
        <c:axId val="9561867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62305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numCache>
            </c:numRef>
          </c:val>
          <c:extLst>
            <c:ext xmlns:c16="http://schemas.microsoft.com/office/drawing/2014/chart" uri="{C3380CC4-5D6E-409C-BE32-E72D297353CC}">
              <c16:uniqueId val="{00000000-46EC-48B3-9D89-0CA566382B2B}"/>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6EC-48B3-9D89-0CA566382B2B}"/>
            </c:ext>
          </c:extLst>
        </c:ser>
        <c:dLbls>
          <c:showLegendKey val="0"/>
          <c:showVal val="0"/>
          <c:showCatName val="0"/>
          <c:showSerName val="0"/>
          <c:showPercent val="0"/>
          <c:showBubbleSize val="0"/>
        </c:dLbls>
        <c:gapWidth val="150"/>
        <c:axId val="20187526"/>
        <c:axId val="76634710"/>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EC-48B3-9D89-0CA566382B2B}"/>
            </c:ext>
          </c:extLst>
        </c:ser>
        <c:dLbls>
          <c:showLegendKey val="0"/>
          <c:showVal val="0"/>
          <c:showCatName val="0"/>
          <c:showSerName val="0"/>
          <c:showPercent val="0"/>
          <c:showBubbleSize val="0"/>
        </c:dLbls>
        <c:hiLowLines>
          <c:spPr>
            <a:ln>
              <a:noFill/>
            </a:ln>
          </c:spPr>
        </c:hiLowLines>
        <c:marker val="1"/>
        <c:smooth val="0"/>
        <c:axId val="21577634"/>
        <c:axId val="46750760"/>
      </c:lineChart>
      <c:catAx>
        <c:axId val="2018752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6634710"/>
        <c:crosses val="autoZero"/>
        <c:auto val="1"/>
        <c:lblAlgn val="ctr"/>
        <c:lblOffset val="100"/>
        <c:noMultiLvlLbl val="0"/>
      </c:catAx>
      <c:valAx>
        <c:axId val="76634710"/>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0187526"/>
        <c:crosses val="autoZero"/>
        <c:crossBetween val="between"/>
        <c:majorUnit val="1"/>
      </c:valAx>
      <c:catAx>
        <c:axId val="21577634"/>
        <c:scaling>
          <c:orientation val="minMax"/>
        </c:scaling>
        <c:delete val="1"/>
        <c:axPos val="b"/>
        <c:numFmt formatCode="General" sourceLinked="1"/>
        <c:majorTickMark val="out"/>
        <c:minorTickMark val="none"/>
        <c:tickLblPos val="nextTo"/>
        <c:crossAx val="46750760"/>
        <c:crosses val="autoZero"/>
        <c:auto val="1"/>
        <c:lblAlgn val="ctr"/>
        <c:lblOffset val="100"/>
        <c:noMultiLvlLbl val="0"/>
      </c:catAx>
      <c:valAx>
        <c:axId val="467507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157763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8113173946001"/>
          <c:y val="6.6406941738976405E-2"/>
          <c:w val="0.463113841770179"/>
          <c:h val="0.54967239242075405"/>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B5-42DA-B598-F4B6D28E421A}"/>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numCache>
            </c:numRef>
          </c:val>
          <c:extLst>
            <c:ext xmlns:c16="http://schemas.microsoft.com/office/drawing/2014/chart" uri="{C3380CC4-5D6E-409C-BE32-E72D297353CC}">
              <c16:uniqueId val="{00000001-4EB5-42DA-B598-F4B6D28E421A}"/>
            </c:ext>
          </c:extLst>
        </c:ser>
        <c:dLbls>
          <c:showLegendKey val="0"/>
          <c:showVal val="0"/>
          <c:showCatName val="0"/>
          <c:showSerName val="0"/>
          <c:showPercent val="0"/>
          <c:showBubbleSize val="0"/>
        </c:dLbls>
        <c:gapWidth val="150"/>
        <c:axId val="64816076"/>
        <c:axId val="9083292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EB5-42DA-B598-F4B6D28E421A}"/>
            </c:ext>
          </c:extLst>
        </c:ser>
        <c:dLbls>
          <c:showLegendKey val="0"/>
          <c:showVal val="0"/>
          <c:showCatName val="0"/>
          <c:showSerName val="0"/>
          <c:showPercent val="0"/>
          <c:showBubbleSize val="0"/>
        </c:dLbls>
        <c:hiLowLines>
          <c:spPr>
            <a:ln>
              <a:noFill/>
            </a:ln>
          </c:spPr>
        </c:hiLowLines>
        <c:marker val="1"/>
        <c:smooth val="0"/>
        <c:axId val="64816076"/>
        <c:axId val="90832925"/>
      </c:lineChart>
      <c:catAx>
        <c:axId val="6481607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90832925"/>
        <c:crosses val="autoZero"/>
        <c:auto val="1"/>
        <c:lblAlgn val="ctr"/>
        <c:lblOffset val="100"/>
        <c:noMultiLvlLbl val="0"/>
      </c:catAx>
      <c:valAx>
        <c:axId val="9083292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4816076"/>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numCache>
            </c:numRef>
          </c:val>
          <c:extLst>
            <c:ext xmlns:c16="http://schemas.microsoft.com/office/drawing/2014/chart" uri="{C3380CC4-5D6E-409C-BE32-E72D297353CC}">
              <c16:uniqueId val="{00000000-864E-4EB9-8E3A-EDD312F3D7DC}"/>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64E-4EB9-8E3A-EDD312F3D7DC}"/>
            </c:ext>
          </c:extLst>
        </c:ser>
        <c:dLbls>
          <c:showLegendKey val="0"/>
          <c:showVal val="0"/>
          <c:showCatName val="0"/>
          <c:showSerName val="0"/>
          <c:showPercent val="0"/>
          <c:showBubbleSize val="0"/>
        </c:dLbls>
        <c:gapWidth val="150"/>
        <c:axId val="88345523"/>
        <c:axId val="39916664"/>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64E-4EB9-8E3A-EDD312F3D7DC}"/>
            </c:ext>
          </c:extLst>
        </c:ser>
        <c:dLbls>
          <c:showLegendKey val="0"/>
          <c:showVal val="0"/>
          <c:showCatName val="0"/>
          <c:showSerName val="0"/>
          <c:showPercent val="0"/>
          <c:showBubbleSize val="0"/>
        </c:dLbls>
        <c:hiLowLines>
          <c:spPr>
            <a:ln>
              <a:noFill/>
            </a:ln>
          </c:spPr>
        </c:hiLowLines>
        <c:marker val="1"/>
        <c:smooth val="0"/>
        <c:axId val="35519863"/>
        <c:axId val="87951694"/>
      </c:lineChart>
      <c:catAx>
        <c:axId val="8834552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9916664"/>
        <c:crosses val="autoZero"/>
        <c:auto val="1"/>
        <c:lblAlgn val="ctr"/>
        <c:lblOffset val="100"/>
        <c:noMultiLvlLbl val="0"/>
      </c:catAx>
      <c:valAx>
        <c:axId val="39916664"/>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8345523"/>
        <c:crosses val="autoZero"/>
        <c:crossBetween val="between"/>
        <c:majorUnit val="1"/>
      </c:valAx>
      <c:catAx>
        <c:axId val="35519863"/>
        <c:scaling>
          <c:orientation val="minMax"/>
        </c:scaling>
        <c:delete val="1"/>
        <c:axPos val="b"/>
        <c:numFmt formatCode="General" sourceLinked="1"/>
        <c:majorTickMark val="out"/>
        <c:minorTickMark val="none"/>
        <c:tickLblPos val="nextTo"/>
        <c:crossAx val="87951694"/>
        <c:crosses val="autoZero"/>
        <c:auto val="1"/>
        <c:lblAlgn val="ctr"/>
        <c:lblOffset val="100"/>
        <c:noMultiLvlLbl val="0"/>
      </c:catAx>
      <c:valAx>
        <c:axId val="87951694"/>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551986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82387130863604E-2"/>
          <c:y val="4.9894454039531803E-3"/>
          <c:w val="0.51593964656842595"/>
          <c:h val="0.54807138744962602"/>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133-4FA3-B89D-C631530B0D80}"/>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133-4FA3-B89D-C631530B0D80}"/>
            </c:ext>
          </c:extLst>
        </c:ser>
        <c:dLbls>
          <c:showLegendKey val="0"/>
          <c:showVal val="0"/>
          <c:showCatName val="0"/>
          <c:showSerName val="0"/>
          <c:showPercent val="0"/>
          <c:showBubbleSize val="0"/>
        </c:dLbls>
        <c:hiLowLines>
          <c:spPr>
            <a:ln>
              <a:noFill/>
            </a:ln>
          </c:spPr>
        </c:hiLowLines>
        <c:marker val="1"/>
        <c:smooth val="0"/>
        <c:axId val="9876632"/>
        <c:axId val="94751717"/>
      </c:lineChart>
      <c:catAx>
        <c:axId val="9876632"/>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94751717"/>
        <c:crosses val="autoZero"/>
        <c:auto val="1"/>
        <c:lblAlgn val="ctr"/>
        <c:lblOffset val="100"/>
        <c:noMultiLvlLbl val="0"/>
      </c:catAx>
      <c:valAx>
        <c:axId val="94751717"/>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9876632"/>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3.png"/><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1018440</xdr:colOff>
      <xdr:row>3</xdr:row>
      <xdr:rowOff>532800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720" cy="1609200"/>
        </a:xfrm>
        <a:prstGeom prst="rect">
          <a:avLst/>
        </a:prstGeom>
        <a:ln w="9360">
          <a:noFill/>
        </a:ln>
      </xdr:spPr>
    </xdr:pic>
    <xdr:clientData/>
  </xdr:twoCellAnchor>
  <xdr:twoCellAnchor>
    <xdr:from>
      <xdr:col>31</xdr:col>
      <xdr:colOff>1876320</xdr:colOff>
      <xdr:row>1</xdr:row>
      <xdr:rowOff>38160</xdr:rowOff>
    </xdr:from>
    <xdr:to>
      <xdr:col>31</xdr:col>
      <xdr:colOff>3904560</xdr:colOff>
      <xdr:row>4</xdr:row>
      <xdr:rowOff>313560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8240" cy="201852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1333080</xdr:colOff>
      <xdr:row>4</xdr:row>
      <xdr:rowOff>246960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90000" cy="1171080"/>
        </a:xfrm>
        <a:prstGeom prst="rect">
          <a:avLst/>
        </a:prstGeom>
        <a:ln w="9360">
          <a:noFill/>
        </a:ln>
      </xdr:spPr>
    </xdr:pic>
    <xdr:clientData/>
  </xdr:twoCellAnchor>
  <xdr:twoCellAnchor>
    <xdr:from>
      <xdr:col>8</xdr:col>
      <xdr:colOff>152280</xdr:colOff>
      <xdr:row>1</xdr:row>
      <xdr:rowOff>28440</xdr:rowOff>
    </xdr:from>
    <xdr:to>
      <xdr:col>8</xdr:col>
      <xdr:colOff>1227960</xdr:colOff>
      <xdr:row>4</xdr:row>
      <xdr:rowOff>237240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5680" cy="1180440"/>
        </a:xfrm>
        <a:prstGeom prst="rect">
          <a:avLst/>
        </a:prstGeom>
        <a:ln w="9360">
          <a:noFill/>
        </a:ln>
      </xdr:spPr>
    </xdr:pic>
    <xdr:clientData/>
  </xdr:twoCellAnchor>
  <xdr:twoCellAnchor editAs="oneCell">
    <xdr:from>
      <xdr:col>3</xdr:col>
      <xdr:colOff>361800</xdr:colOff>
      <xdr:row>43</xdr:row>
      <xdr:rowOff>95400</xdr:rowOff>
    </xdr:from>
    <xdr:to>
      <xdr:col>6</xdr:col>
      <xdr:colOff>1018440</xdr:colOff>
      <xdr:row>47</xdr:row>
      <xdr:rowOff>332640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580320</xdr:colOff>
      <xdr:row>3</xdr:row>
      <xdr:rowOff>151560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1142280</xdr:colOff>
      <xdr:row>3</xdr:row>
      <xdr:rowOff>170640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343080</xdr:colOff>
      <xdr:row>1</xdr:row>
      <xdr:rowOff>47520</xdr:rowOff>
    </xdr:from>
    <xdr:to>
      <xdr:col>1</xdr:col>
      <xdr:colOff>1333080</xdr:colOff>
      <xdr:row>4</xdr:row>
      <xdr:rowOff>246960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90000" cy="1171080"/>
        </a:xfrm>
        <a:prstGeom prst="rect">
          <a:avLst/>
        </a:prstGeom>
        <a:ln w="9360">
          <a:noFill/>
        </a:ln>
      </xdr:spPr>
    </xdr:pic>
    <xdr:clientData/>
  </xdr:twoCellAnchor>
  <xdr:twoCellAnchor>
    <xdr:from>
      <xdr:col>8</xdr:col>
      <xdr:colOff>152280</xdr:colOff>
      <xdr:row>1</xdr:row>
      <xdr:rowOff>28440</xdr:rowOff>
    </xdr:from>
    <xdr:to>
      <xdr:col>8</xdr:col>
      <xdr:colOff>1227960</xdr:colOff>
      <xdr:row>4</xdr:row>
      <xdr:rowOff>237240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5680" cy="1180440"/>
        </a:xfrm>
        <a:prstGeom prst="rect">
          <a:avLst/>
        </a:prstGeom>
        <a:ln w="9360">
          <a:noFill/>
        </a:ln>
      </xdr:spPr>
    </xdr:pic>
    <xdr:clientData/>
  </xdr:twoCellAnchor>
  <xdr:twoCellAnchor editAs="oneCell">
    <xdr:from>
      <xdr:col>3</xdr:col>
      <xdr:colOff>361800</xdr:colOff>
      <xdr:row>43</xdr:row>
      <xdr:rowOff>95400</xdr:rowOff>
    </xdr:from>
    <xdr:to>
      <xdr:col>6</xdr:col>
      <xdr:colOff>1018440</xdr:colOff>
      <xdr:row>47</xdr:row>
      <xdr:rowOff>332640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580320</xdr:colOff>
      <xdr:row>3</xdr:row>
      <xdr:rowOff>151560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11160</xdr:colOff>
      <xdr:row>39</xdr:row>
      <xdr:rowOff>11160</xdr:rowOff>
    </xdr:from>
    <xdr:to>
      <xdr:col>8</xdr:col>
      <xdr:colOff>1478520</xdr:colOff>
      <xdr:row>43</xdr:row>
      <xdr:rowOff>425160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27720</xdr:colOff>
      <xdr:row>39</xdr:row>
      <xdr:rowOff>27720</xdr:rowOff>
    </xdr:from>
    <xdr:to>
      <xdr:col>8</xdr:col>
      <xdr:colOff>1449000</xdr:colOff>
      <xdr:row>43</xdr:row>
      <xdr:rowOff>422640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54360</xdr:colOff>
      <xdr:row>39</xdr:row>
      <xdr:rowOff>13680</xdr:rowOff>
    </xdr:from>
    <xdr:to>
      <xdr:col>8</xdr:col>
      <xdr:colOff>1435680</xdr:colOff>
      <xdr:row>43</xdr:row>
      <xdr:rowOff>434160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27360</xdr:colOff>
      <xdr:row>39</xdr:row>
      <xdr:rowOff>13680</xdr:rowOff>
    </xdr:from>
    <xdr:to>
      <xdr:col>8</xdr:col>
      <xdr:colOff>1482480</xdr:colOff>
      <xdr:row>43</xdr:row>
      <xdr:rowOff>434160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9360</xdr:colOff>
      <xdr:row>39</xdr:row>
      <xdr:rowOff>19080</xdr:rowOff>
    </xdr:from>
    <xdr:to>
      <xdr:col>8</xdr:col>
      <xdr:colOff>1487880</xdr:colOff>
      <xdr:row>43</xdr:row>
      <xdr:rowOff>428400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22" name="Imagen 4" descr="escudo_negro">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3</xdr:col>
      <xdr:colOff>181080</xdr:colOff>
      <xdr:row>39</xdr:row>
      <xdr:rowOff>85680</xdr:rowOff>
    </xdr:from>
    <xdr:to>
      <xdr:col>7</xdr:col>
      <xdr:colOff>835200</xdr:colOff>
      <xdr:row>43</xdr:row>
      <xdr:rowOff>365400</xdr:rowOff>
    </xdr:to>
    <xdr:graphicFrame macro="">
      <xdr:nvGraphicFramePr>
        <xdr:cNvPr id="123" name="3 Gráfico">
          <a:extLst>
            <a:ext uri="{FF2B5EF4-FFF2-40B4-BE49-F238E27FC236}">
              <a16:creationId xmlns:a16="http://schemas.microsoft.com/office/drawing/2014/main" id="{00000000-0008-0000-0800-00007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39</xdr:row>
      <xdr:rowOff>9360</xdr:rowOff>
    </xdr:from>
    <xdr:to>
      <xdr:col>8</xdr:col>
      <xdr:colOff>1478520</xdr:colOff>
      <xdr:row>43</xdr:row>
      <xdr:rowOff>418680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4"/>
        <a:stretch/>
      </xdr:blipFill>
      <xdr:spPr>
        <a:xfrm>
          <a:off x="12953160" y="495000"/>
          <a:ext cx="1400040" cy="42840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5"/>
      <c r="B2" s="195"/>
      <c r="C2" s="196" t="s">
        <v>0</v>
      </c>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7"/>
    </row>
    <row r="3" spans="1:67" s="5" customFormat="1" ht="45.75" customHeight="1" x14ac:dyDescent="0.25">
      <c r="A3" s="195"/>
      <c r="B3" s="195"/>
      <c r="C3" s="196" t="s">
        <v>1</v>
      </c>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7"/>
    </row>
    <row r="4" spans="1:67" s="5" customFormat="1" ht="45.75" customHeight="1" x14ac:dyDescent="0.25">
      <c r="A4" s="195"/>
      <c r="B4" s="195"/>
      <c r="C4" s="196" t="s">
        <v>2</v>
      </c>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7"/>
    </row>
    <row r="5" spans="1:67" s="5" customFormat="1" ht="45.75" customHeight="1" x14ac:dyDescent="0.25">
      <c r="A5" s="195"/>
      <c r="B5" s="195"/>
      <c r="C5" s="198" t="s">
        <v>3</v>
      </c>
      <c r="D5" s="198"/>
      <c r="E5" s="198"/>
      <c r="F5" s="198"/>
      <c r="G5" s="198"/>
      <c r="H5" s="198"/>
      <c r="I5" s="198"/>
      <c r="J5" s="198"/>
      <c r="K5" s="198"/>
      <c r="L5" s="198"/>
      <c r="M5" s="198"/>
      <c r="N5" s="198"/>
      <c r="O5" s="198"/>
      <c r="P5" s="198"/>
      <c r="Q5" s="198"/>
      <c r="R5" s="199" t="s">
        <v>4</v>
      </c>
      <c r="S5" s="199"/>
      <c r="T5" s="199"/>
      <c r="U5" s="199"/>
      <c r="V5" s="199"/>
      <c r="W5" s="199"/>
      <c r="X5" s="199"/>
      <c r="Y5" s="199"/>
      <c r="Z5" s="199"/>
      <c r="AA5" s="199"/>
      <c r="AB5" s="199"/>
      <c r="AC5" s="199"/>
      <c r="AD5" s="199"/>
      <c r="AE5" s="199"/>
      <c r="AF5" s="197"/>
    </row>
    <row r="6" spans="1:67" s="6" customFormat="1" ht="30.75" customHeight="1" x14ac:dyDescent="0.25">
      <c r="D6" s="7"/>
      <c r="K6" s="8"/>
      <c r="AA6" s="9"/>
    </row>
    <row r="7" spans="1:67" s="6" customFormat="1" ht="42" customHeight="1" x14ac:dyDescent="0.25">
      <c r="B7" s="10" t="s">
        <v>5</v>
      </c>
      <c r="C7" s="200" t="e">
        <f>+#REF!</f>
        <v>#REF!</v>
      </c>
      <c r="D7" s="200"/>
      <c r="E7" s="200"/>
      <c r="F7" s="200"/>
      <c r="G7" s="200"/>
      <c r="K7" s="8"/>
      <c r="AA7" s="9"/>
    </row>
    <row r="8" spans="1:67" s="6" customFormat="1" ht="42" customHeight="1" x14ac:dyDescent="0.25">
      <c r="B8" s="10" t="s">
        <v>6</v>
      </c>
      <c r="C8" s="200" t="e">
        <f>+#REF!</f>
        <v>#REF!</v>
      </c>
      <c r="D8" s="200"/>
      <c r="E8" s="200"/>
      <c r="F8" s="200"/>
      <c r="G8" s="200"/>
      <c r="K8" s="8"/>
      <c r="AA8" s="9"/>
    </row>
    <row r="9" spans="1:67" s="6" customFormat="1" ht="42" customHeight="1" x14ac:dyDescent="0.25">
      <c r="B9" s="11" t="s">
        <v>7</v>
      </c>
      <c r="C9" s="200" t="e">
        <f>+#REF!</f>
        <v>#REF!</v>
      </c>
      <c r="D9" s="200"/>
      <c r="E9" s="200"/>
      <c r="F9" s="200"/>
      <c r="G9" s="200"/>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01" t="str">
        <f>+'[1]Sección 1. Metas - Magnitud'!B13</f>
        <v>PLAN DE DESARROLLO - BOGOTÁ MEJOR PARA TODOS 2016-2020</v>
      </c>
      <c r="B11" s="201"/>
      <c r="C11" s="201"/>
      <c r="D11" s="201"/>
      <c r="E11" s="201"/>
      <c r="F11" s="201"/>
      <c r="G11" s="201"/>
      <c r="H11" s="201"/>
      <c r="I11" s="202" t="s">
        <v>8</v>
      </c>
      <c r="J11" s="202"/>
      <c r="K11" s="202"/>
      <c r="L11" s="202"/>
      <c r="M11" s="202"/>
      <c r="N11" s="202"/>
      <c r="O11" s="201" t="s">
        <v>9</v>
      </c>
      <c r="P11" s="201"/>
      <c r="Q11" s="201"/>
      <c r="R11" s="201"/>
      <c r="S11" s="201"/>
      <c r="T11" s="201"/>
      <c r="U11" s="201"/>
      <c r="V11" s="201"/>
      <c r="W11" s="201"/>
      <c r="X11" s="201"/>
      <c r="Y11" s="201"/>
      <c r="Z11" s="201"/>
      <c r="AA11" s="201"/>
      <c r="AB11" s="201"/>
      <c r="AC11" s="201"/>
      <c r="AD11" s="201" t="s">
        <v>10</v>
      </c>
      <c r="AE11" s="201"/>
      <c r="AF11" s="201"/>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3" t="s">
        <v>38</v>
      </c>
      <c r="B13" s="203" t="str">
        <f>+'[2]Sección 1. Metas - Magnitud'!I15</f>
        <v>Demarcar 2.600 kilómetro carril de vías</v>
      </c>
      <c r="C13" s="203">
        <v>224</v>
      </c>
      <c r="D13" s="203" t="s">
        <v>39</v>
      </c>
      <c r="E13" s="203">
        <v>171</v>
      </c>
      <c r="F13" s="204" t="s">
        <v>40</v>
      </c>
      <c r="G13" s="203" t="s">
        <v>41</v>
      </c>
      <c r="H13" s="203" t="s">
        <v>42</v>
      </c>
      <c r="I13" s="205" t="e">
        <f>SUM(J13:N14)</f>
        <v>#REF!</v>
      </c>
      <c r="J13" s="206" t="e">
        <f>+#REF!</f>
        <v>#REF!</v>
      </c>
      <c r="K13" s="207" t="e">
        <f>+#REF!</f>
        <v>#REF!</v>
      </c>
      <c r="L13" s="208" t="e">
        <f>+#REF!</f>
        <v>#REF!</v>
      </c>
      <c r="M13" s="206" t="e">
        <f>+#REF!</f>
        <v>#REF!</v>
      </c>
      <c r="N13" s="206" t="e">
        <f>+#REF!</f>
        <v>#REF!</v>
      </c>
      <c r="O13" s="209" t="e">
        <f>+#REF!</f>
        <v>#REF!</v>
      </c>
      <c r="P13" s="209">
        <v>6.45</v>
      </c>
      <c r="Q13" s="209">
        <v>31.03</v>
      </c>
      <c r="R13" s="209"/>
      <c r="S13" s="209" t="e">
        <f>+#REF!</f>
        <v>#REF!</v>
      </c>
      <c r="T13" s="209" t="e">
        <f>+#REF!</f>
        <v>#REF!</v>
      </c>
      <c r="U13" s="209" t="e">
        <f>+#REF!</f>
        <v>#REF!</v>
      </c>
      <c r="V13" s="209" t="e">
        <f>+#REF!</f>
        <v>#REF!</v>
      </c>
      <c r="W13" s="209" t="e">
        <f>+#REF!</f>
        <v>#REF!</v>
      </c>
      <c r="X13" s="209" t="e">
        <f>+#REF!</f>
        <v>#REF!</v>
      </c>
      <c r="Y13" s="209" t="e">
        <f>+#REF!</f>
        <v>#REF!</v>
      </c>
      <c r="Z13" s="209" t="e">
        <f>+#REF!</f>
        <v>#REF!</v>
      </c>
      <c r="AA13" s="210" t="e">
        <f>SUM(O13:Z14)</f>
        <v>#REF!</v>
      </c>
      <c r="AB13" s="211" t="e">
        <f>+AA13/K13</f>
        <v>#REF!</v>
      </c>
      <c r="AC13" s="211" t="e">
        <f>+(J13+AA13)/I13</f>
        <v>#REF!</v>
      </c>
      <c r="AD13" s="212" t="s">
        <v>43</v>
      </c>
      <c r="AE13" s="213" t="s">
        <v>44</v>
      </c>
      <c r="AF13" s="212"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3"/>
      <c r="B14" s="203"/>
      <c r="C14" s="203"/>
      <c r="D14" s="203"/>
      <c r="E14" s="203"/>
      <c r="F14" s="204"/>
      <c r="G14" s="203"/>
      <c r="H14" s="203"/>
      <c r="I14" s="205"/>
      <c r="J14" s="206"/>
      <c r="K14" s="207"/>
      <c r="L14" s="208"/>
      <c r="M14" s="206"/>
      <c r="N14" s="206"/>
      <c r="O14" s="209"/>
      <c r="P14" s="209"/>
      <c r="Q14" s="209"/>
      <c r="R14" s="209"/>
      <c r="S14" s="209"/>
      <c r="T14" s="209"/>
      <c r="U14" s="209"/>
      <c r="V14" s="209"/>
      <c r="W14" s="209"/>
      <c r="X14" s="209"/>
      <c r="Y14" s="209"/>
      <c r="Z14" s="209"/>
      <c r="AA14" s="210"/>
      <c r="AB14" s="211"/>
      <c r="AC14" s="211"/>
      <c r="AD14" s="212"/>
      <c r="AE14" s="213"/>
      <c r="AF14" s="212"/>
    </row>
    <row r="15" spans="1:67" ht="89.25" customHeight="1" x14ac:dyDescent="0.25">
      <c r="A15" s="203" t="s">
        <v>38</v>
      </c>
      <c r="B15" s="203" t="str">
        <f>+'[2]Sección 1. Metas - Magnitud'!I18</f>
        <v>Instalar 35.000 señales verticales de pedestal</v>
      </c>
      <c r="C15" s="203">
        <v>223</v>
      </c>
      <c r="D15" s="203" t="s">
        <v>46</v>
      </c>
      <c r="E15" s="203">
        <v>170</v>
      </c>
      <c r="F15" s="204" t="s">
        <v>47</v>
      </c>
      <c r="G15" s="203" t="s">
        <v>41</v>
      </c>
      <c r="H15" s="203" t="s">
        <v>42</v>
      </c>
      <c r="I15" s="205" t="e">
        <f>SUM(J15:N16)</f>
        <v>#REF!</v>
      </c>
      <c r="J15" s="205" t="e">
        <f>+#REF!</f>
        <v>#REF!</v>
      </c>
      <c r="K15" s="214" t="e">
        <f>+#REF!</f>
        <v>#REF!</v>
      </c>
      <c r="L15" s="215" t="e">
        <f>+#REF!</f>
        <v>#REF!</v>
      </c>
      <c r="M15" s="205" t="e">
        <f>+#REF!</f>
        <v>#REF!</v>
      </c>
      <c r="N15" s="205" t="e">
        <f>+#REF!</f>
        <v>#REF!</v>
      </c>
      <c r="O15" s="209">
        <v>53</v>
      </c>
      <c r="P15" s="209">
        <v>712</v>
      </c>
      <c r="Q15" s="209">
        <v>881</v>
      </c>
      <c r="R15" s="209"/>
      <c r="S15" s="209" t="e">
        <f>+#REF!</f>
        <v>#REF!</v>
      </c>
      <c r="T15" s="209" t="e">
        <f>+#REF!</f>
        <v>#REF!</v>
      </c>
      <c r="U15" s="209" t="e">
        <f>+#REF!</f>
        <v>#REF!</v>
      </c>
      <c r="V15" s="209" t="e">
        <f>+#REF!</f>
        <v>#REF!</v>
      </c>
      <c r="W15" s="209" t="e">
        <f>+#REF!</f>
        <v>#REF!</v>
      </c>
      <c r="X15" s="209" t="e">
        <f>+#REF!</f>
        <v>#REF!</v>
      </c>
      <c r="Y15" s="209" t="e">
        <f>+#REF!</f>
        <v>#REF!</v>
      </c>
      <c r="Z15" s="209" t="e">
        <f>+#REF!</f>
        <v>#REF!</v>
      </c>
      <c r="AA15" s="210" t="e">
        <f>SUM(O15:Z16)</f>
        <v>#REF!</v>
      </c>
      <c r="AB15" s="211" t="e">
        <f>+AA15/K15</f>
        <v>#REF!</v>
      </c>
      <c r="AC15" s="211" t="e">
        <f>+(J15+AA15)/I15</f>
        <v>#REF!</v>
      </c>
      <c r="AD15" s="212" t="s">
        <v>48</v>
      </c>
      <c r="AE15" s="213" t="s">
        <v>44</v>
      </c>
      <c r="AF15" s="212" t="s">
        <v>49</v>
      </c>
    </row>
    <row r="16" spans="1:67" ht="140.25" customHeight="1" x14ac:dyDescent="0.25">
      <c r="A16" s="203"/>
      <c r="B16" s="203"/>
      <c r="C16" s="203"/>
      <c r="D16" s="203"/>
      <c r="E16" s="203"/>
      <c r="F16" s="204"/>
      <c r="G16" s="203"/>
      <c r="H16" s="203"/>
      <c r="I16" s="205"/>
      <c r="J16" s="205"/>
      <c r="K16" s="214"/>
      <c r="L16" s="215"/>
      <c r="M16" s="205"/>
      <c r="N16" s="205"/>
      <c r="O16" s="209"/>
      <c r="P16" s="209"/>
      <c r="Q16" s="209"/>
      <c r="R16" s="209"/>
      <c r="S16" s="209"/>
      <c r="T16" s="209"/>
      <c r="U16" s="209"/>
      <c r="V16" s="209"/>
      <c r="W16" s="209"/>
      <c r="X16" s="209"/>
      <c r="Y16" s="209"/>
      <c r="Z16" s="209"/>
      <c r="AA16" s="210"/>
      <c r="AB16" s="211"/>
      <c r="AC16" s="211"/>
      <c r="AD16" s="212"/>
      <c r="AE16" s="213"/>
      <c r="AF16" s="212"/>
    </row>
    <row r="17" spans="1:32" ht="62.25" customHeight="1" x14ac:dyDescent="0.25">
      <c r="A17" s="203" t="s">
        <v>38</v>
      </c>
      <c r="B17" s="218" t="str">
        <f>+'[2]Sección 1. Metas - Magnitud'!I45</f>
        <v>Realizar el 100% de las actividades para la segunda fase del Sistema Inteligente de Tranporte - SIT</v>
      </c>
      <c r="C17" s="203">
        <v>231</v>
      </c>
      <c r="D17" s="203" t="s">
        <v>50</v>
      </c>
      <c r="E17" s="203">
        <v>178</v>
      </c>
      <c r="F17" s="204" t="s">
        <v>51</v>
      </c>
      <c r="G17" s="203" t="s">
        <v>52</v>
      </c>
      <c r="H17" s="203" t="s">
        <v>42</v>
      </c>
      <c r="I17" s="219">
        <f>SUM(J17:N18)</f>
        <v>1</v>
      </c>
      <c r="J17" s="220">
        <v>0.05</v>
      </c>
      <c r="K17" s="221">
        <v>0.28999999999999998</v>
      </c>
      <c r="L17" s="222">
        <v>0.25</v>
      </c>
      <c r="M17" s="221">
        <v>0.4</v>
      </c>
      <c r="N17" s="221">
        <v>0.01</v>
      </c>
      <c r="O17" s="223">
        <v>0.19</v>
      </c>
      <c r="P17" s="223"/>
      <c r="Q17" s="223"/>
      <c r="R17" s="224">
        <v>0</v>
      </c>
      <c r="S17" s="224"/>
      <c r="T17" s="224"/>
      <c r="U17" s="225">
        <v>0</v>
      </c>
      <c r="V17" s="225"/>
      <c r="W17" s="225"/>
      <c r="X17" s="225">
        <v>0</v>
      </c>
      <c r="Y17" s="225"/>
      <c r="Z17" s="225"/>
      <c r="AA17" s="216">
        <f>+R17+O17+U17+X17</f>
        <v>0.19</v>
      </c>
      <c r="AB17" s="211">
        <f>+AA17/K17</f>
        <v>0.65517241379310354</v>
      </c>
      <c r="AC17" s="211">
        <f>+(J17+AA17)/I17</f>
        <v>0.24</v>
      </c>
      <c r="AD17" s="226" t="s">
        <v>53</v>
      </c>
      <c r="AE17" s="213" t="s">
        <v>44</v>
      </c>
      <c r="AF17" s="226" t="s">
        <v>54</v>
      </c>
    </row>
    <row r="18" spans="1:32" ht="200.25" customHeight="1" x14ac:dyDescent="0.25">
      <c r="A18" s="203"/>
      <c r="B18" s="218"/>
      <c r="C18" s="203"/>
      <c r="D18" s="203"/>
      <c r="E18" s="203"/>
      <c r="F18" s="204"/>
      <c r="G18" s="203"/>
      <c r="H18" s="203"/>
      <c r="I18" s="219"/>
      <c r="J18" s="220"/>
      <c r="K18" s="221"/>
      <c r="L18" s="222"/>
      <c r="M18" s="221"/>
      <c r="N18" s="221"/>
      <c r="O18" s="223"/>
      <c r="P18" s="223"/>
      <c r="Q18" s="223"/>
      <c r="R18" s="224"/>
      <c r="S18" s="224"/>
      <c r="T18" s="224"/>
      <c r="U18" s="225"/>
      <c r="V18" s="225"/>
      <c r="W18" s="225"/>
      <c r="X18" s="225"/>
      <c r="Y18" s="225"/>
      <c r="Z18" s="225"/>
      <c r="AA18" s="216"/>
      <c r="AB18" s="211"/>
      <c r="AC18" s="211"/>
      <c r="AD18" s="226"/>
      <c r="AE18" s="213"/>
      <c r="AF18" s="226"/>
    </row>
    <row r="19" spans="1:32" ht="62.25" customHeight="1" x14ac:dyDescent="0.25">
      <c r="A19" s="203" t="s">
        <v>38</v>
      </c>
      <c r="B19" s="218" t="str">
        <f>+'[2]Sección 1. Metas - Magnitud'!I48</f>
        <v>Realizar el 100% de las actividades para la segunda fase de Semáforos Inteligentes.</v>
      </c>
      <c r="C19" s="203">
        <v>232</v>
      </c>
      <c r="D19" s="203" t="s">
        <v>55</v>
      </c>
      <c r="E19" s="203">
        <v>179</v>
      </c>
      <c r="F19" s="204" t="s">
        <v>56</v>
      </c>
      <c r="G19" s="203" t="s">
        <v>52</v>
      </c>
      <c r="H19" s="203" t="s">
        <v>42</v>
      </c>
      <c r="I19" s="219">
        <f>SUM(J19:N20)</f>
        <v>1</v>
      </c>
      <c r="J19" s="220">
        <v>0.01</v>
      </c>
      <c r="K19" s="221">
        <v>0.15</v>
      </c>
      <c r="L19" s="222">
        <v>0.42</v>
      </c>
      <c r="M19" s="221">
        <v>0.42</v>
      </c>
      <c r="N19" s="221">
        <v>0</v>
      </c>
      <c r="O19" s="227">
        <v>0.35</v>
      </c>
      <c r="P19" s="227"/>
      <c r="Q19" s="227"/>
      <c r="R19" s="223">
        <v>0</v>
      </c>
      <c r="S19" s="223"/>
      <c r="T19" s="223"/>
      <c r="U19" s="227">
        <v>0</v>
      </c>
      <c r="V19" s="227"/>
      <c r="W19" s="227"/>
      <c r="X19" s="227">
        <v>0</v>
      </c>
      <c r="Y19" s="227"/>
      <c r="Z19" s="227"/>
      <c r="AA19" s="217">
        <f>+R19+O19+U19+X19</f>
        <v>0.35</v>
      </c>
      <c r="AB19" s="211">
        <f>+AA19/K19</f>
        <v>2.3333333333333335</v>
      </c>
      <c r="AC19" s="211">
        <f>+(J19+AA19)/I19</f>
        <v>0.36</v>
      </c>
      <c r="AD19" s="226" t="s">
        <v>57</v>
      </c>
      <c r="AE19" s="213" t="s">
        <v>44</v>
      </c>
      <c r="AF19" s="226" t="s">
        <v>54</v>
      </c>
    </row>
    <row r="20" spans="1:32" ht="298.5" customHeight="1" x14ac:dyDescent="0.25">
      <c r="A20" s="203"/>
      <c r="B20" s="218"/>
      <c r="C20" s="203"/>
      <c r="D20" s="203"/>
      <c r="E20" s="203"/>
      <c r="F20" s="204"/>
      <c r="G20" s="203"/>
      <c r="H20" s="203"/>
      <c r="I20" s="219"/>
      <c r="J20" s="220"/>
      <c r="K20" s="221"/>
      <c r="L20" s="222"/>
      <c r="M20" s="221"/>
      <c r="N20" s="221"/>
      <c r="O20" s="227"/>
      <c r="P20" s="227"/>
      <c r="Q20" s="227"/>
      <c r="R20" s="223"/>
      <c r="S20" s="223"/>
      <c r="T20" s="223"/>
      <c r="U20" s="227"/>
      <c r="V20" s="227"/>
      <c r="W20" s="227"/>
      <c r="X20" s="227"/>
      <c r="Y20" s="227"/>
      <c r="Z20" s="227"/>
      <c r="AA20" s="217"/>
      <c r="AB20" s="211"/>
      <c r="AC20" s="211"/>
      <c r="AD20" s="226"/>
      <c r="AE20" s="213"/>
      <c r="AF20" s="226"/>
    </row>
    <row r="21" spans="1:32" ht="62.25" customHeight="1" x14ac:dyDescent="0.25">
      <c r="A21" s="203" t="s">
        <v>38</v>
      </c>
      <c r="B21" s="218" t="str">
        <f>+'[2]Sección 1. Metas - Magnitud'!I51</f>
        <v>Realizar el 100% de las actividades para la primera fase de Detección Electrónica DEI</v>
      </c>
      <c r="C21" s="203">
        <v>233</v>
      </c>
      <c r="D21" s="203" t="s">
        <v>58</v>
      </c>
      <c r="E21" s="203">
        <v>180</v>
      </c>
      <c r="F21" s="204" t="s">
        <v>59</v>
      </c>
      <c r="G21" s="203" t="s">
        <v>52</v>
      </c>
      <c r="H21" s="203" t="s">
        <v>42</v>
      </c>
      <c r="I21" s="219">
        <f>SUM(J21:N22)</f>
        <v>1</v>
      </c>
      <c r="J21" s="220">
        <v>0.01</v>
      </c>
      <c r="K21" s="221">
        <v>0.1</v>
      </c>
      <c r="L21" s="222">
        <v>0.3</v>
      </c>
      <c r="M21" s="221">
        <v>0.55000000000000004</v>
      </c>
      <c r="N21" s="221">
        <v>0.04</v>
      </c>
      <c r="O21" s="227">
        <v>4.4999999999999998E-2</v>
      </c>
      <c r="P21" s="227"/>
      <c r="Q21" s="227"/>
      <c r="R21" s="227">
        <v>0</v>
      </c>
      <c r="S21" s="227"/>
      <c r="T21" s="227"/>
      <c r="U21" s="227">
        <v>0</v>
      </c>
      <c r="V21" s="227"/>
      <c r="W21" s="227"/>
      <c r="X21" s="227">
        <v>0</v>
      </c>
      <c r="Y21" s="227"/>
      <c r="Z21" s="227"/>
      <c r="AA21" s="217">
        <f>+R21+O21+U21+X21</f>
        <v>4.4999999999999998E-2</v>
      </c>
      <c r="AB21" s="211">
        <f>+AA21/K21</f>
        <v>0.44999999999999996</v>
      </c>
      <c r="AC21" s="211">
        <f>+(J21+AA21)/I21</f>
        <v>5.5E-2</v>
      </c>
      <c r="AD21" s="226" t="s">
        <v>60</v>
      </c>
      <c r="AE21" s="213" t="s">
        <v>44</v>
      </c>
      <c r="AF21" s="226" t="s">
        <v>54</v>
      </c>
    </row>
    <row r="22" spans="1:32" ht="124.5" customHeight="1" x14ac:dyDescent="0.25">
      <c r="A22" s="203"/>
      <c r="B22" s="218"/>
      <c r="C22" s="203"/>
      <c r="D22" s="203"/>
      <c r="E22" s="203"/>
      <c r="F22" s="204"/>
      <c r="G22" s="203"/>
      <c r="H22" s="203"/>
      <c r="I22" s="219"/>
      <c r="J22" s="220"/>
      <c r="K22" s="221"/>
      <c r="L22" s="222"/>
      <c r="M22" s="221"/>
      <c r="N22" s="221"/>
      <c r="O22" s="227"/>
      <c r="P22" s="227"/>
      <c r="Q22" s="227"/>
      <c r="R22" s="227"/>
      <c r="S22" s="227"/>
      <c r="T22" s="227"/>
      <c r="U22" s="227"/>
      <c r="V22" s="227"/>
      <c r="W22" s="227"/>
      <c r="X22" s="227"/>
      <c r="Y22" s="227"/>
      <c r="Z22" s="227"/>
      <c r="AA22" s="217"/>
      <c r="AB22" s="211"/>
      <c r="AC22" s="211"/>
      <c r="AD22" s="226"/>
      <c r="AE22" s="213"/>
      <c r="AF22" s="226"/>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28"/>
      <c r="C2" s="229" t="s">
        <v>0</v>
      </c>
      <c r="D2" s="229"/>
      <c r="E2" s="229"/>
      <c r="F2" s="229"/>
      <c r="G2" s="229"/>
      <c r="H2" s="229"/>
      <c r="I2" s="230"/>
      <c r="J2" s="30"/>
      <c r="K2" s="30"/>
      <c r="M2" s="31" t="s">
        <v>61</v>
      </c>
    </row>
    <row r="3" spans="2:14" ht="25.5" customHeight="1" x14ac:dyDescent="0.25">
      <c r="B3" s="228"/>
      <c r="C3" s="231" t="s">
        <v>1</v>
      </c>
      <c r="D3" s="231"/>
      <c r="E3" s="231"/>
      <c r="F3" s="231"/>
      <c r="G3" s="231"/>
      <c r="H3" s="231"/>
      <c r="I3" s="230"/>
      <c r="J3" s="30"/>
      <c r="K3" s="30"/>
      <c r="M3" s="31" t="s">
        <v>62</v>
      </c>
    </row>
    <row r="4" spans="2:14" ht="25.5" customHeight="1" x14ac:dyDescent="0.25">
      <c r="B4" s="228"/>
      <c r="C4" s="231" t="s">
        <v>63</v>
      </c>
      <c r="D4" s="231"/>
      <c r="E4" s="231"/>
      <c r="F4" s="231"/>
      <c r="G4" s="231"/>
      <c r="H4" s="231"/>
      <c r="I4" s="230"/>
      <c r="J4" s="30"/>
      <c r="K4" s="30"/>
      <c r="M4" s="31" t="s">
        <v>64</v>
      </c>
    </row>
    <row r="5" spans="2:14" ht="25.5" customHeight="1" x14ac:dyDescent="0.25">
      <c r="B5" s="228"/>
      <c r="C5" s="231" t="s">
        <v>65</v>
      </c>
      <c r="D5" s="231"/>
      <c r="E5" s="231"/>
      <c r="F5" s="231"/>
      <c r="G5" s="232" t="s">
        <v>66</v>
      </c>
      <c r="H5" s="232"/>
      <c r="I5" s="230"/>
      <c r="J5" s="30"/>
      <c r="K5" s="30"/>
      <c r="M5" s="31" t="s">
        <v>67</v>
      </c>
    </row>
    <row r="6" spans="2:14" ht="23.25" customHeight="1" x14ac:dyDescent="0.25">
      <c r="B6" s="233" t="s">
        <v>68</v>
      </c>
      <c r="C6" s="233"/>
      <c r="D6" s="233"/>
      <c r="E6" s="233"/>
      <c r="F6" s="233"/>
      <c r="G6" s="233"/>
      <c r="H6" s="233"/>
      <c r="I6" s="233"/>
      <c r="J6" s="32"/>
      <c r="K6" s="32"/>
    </row>
    <row r="7" spans="2:14" ht="24" customHeight="1" x14ac:dyDescent="0.25">
      <c r="B7" s="234" t="s">
        <v>69</v>
      </c>
      <c r="C7" s="234"/>
      <c r="D7" s="234"/>
      <c r="E7" s="234"/>
      <c r="F7" s="234"/>
      <c r="G7" s="234"/>
      <c r="H7" s="234"/>
      <c r="I7" s="234"/>
      <c r="J7" s="33"/>
      <c r="K7" s="33"/>
    </row>
    <row r="8" spans="2:14" ht="24" customHeight="1" x14ac:dyDescent="0.25">
      <c r="B8" s="235" t="s">
        <v>70</v>
      </c>
      <c r="C8" s="235"/>
      <c r="D8" s="235"/>
      <c r="E8" s="235"/>
      <c r="F8" s="235"/>
      <c r="G8" s="235"/>
      <c r="H8" s="235"/>
      <c r="I8" s="235"/>
      <c r="J8" s="34"/>
      <c r="K8" s="34"/>
      <c r="N8" s="35" t="s">
        <v>71</v>
      </c>
    </row>
    <row r="9" spans="2:14" ht="30.75" customHeight="1" x14ac:dyDescent="0.25">
      <c r="B9" s="36" t="s">
        <v>72</v>
      </c>
      <c r="C9" s="37">
        <v>14</v>
      </c>
      <c r="D9" s="236" t="s">
        <v>73</v>
      </c>
      <c r="E9" s="236"/>
      <c r="F9" s="237" t="s">
        <v>359</v>
      </c>
      <c r="G9" s="237"/>
      <c r="H9" s="237"/>
      <c r="I9" s="237"/>
      <c r="J9" s="38"/>
      <c r="K9" s="38"/>
      <c r="M9" s="31" t="s">
        <v>75</v>
      </c>
      <c r="N9" s="35" t="s">
        <v>76</v>
      </c>
    </row>
    <row r="10" spans="2:14" ht="30.75" customHeight="1" x14ac:dyDescent="0.25">
      <c r="B10" s="39" t="s">
        <v>77</v>
      </c>
      <c r="C10" s="40" t="s">
        <v>78</v>
      </c>
      <c r="D10" s="238" t="s">
        <v>79</v>
      </c>
      <c r="E10" s="238"/>
      <c r="F10" s="239" t="s">
        <v>80</v>
      </c>
      <c r="G10" s="239"/>
      <c r="H10" s="42" t="s">
        <v>81</v>
      </c>
      <c r="I10" s="157" t="s">
        <v>78</v>
      </c>
      <c r="J10" s="44"/>
      <c r="K10" s="44"/>
      <c r="M10" s="31" t="s">
        <v>82</v>
      </c>
      <c r="N10" s="35" t="s">
        <v>83</v>
      </c>
    </row>
    <row r="11" spans="2:14" ht="30.75" customHeight="1" x14ac:dyDescent="0.25">
      <c r="B11" s="39" t="s">
        <v>84</v>
      </c>
      <c r="C11" s="240" t="s">
        <v>85</v>
      </c>
      <c r="D11" s="240"/>
      <c r="E11" s="240"/>
      <c r="F11" s="240"/>
      <c r="G11" s="42" t="s">
        <v>86</v>
      </c>
      <c r="H11" s="241">
        <v>1032</v>
      </c>
      <c r="I11" s="241"/>
      <c r="J11" s="45"/>
      <c r="K11" s="45"/>
      <c r="M11" s="31" t="s">
        <v>87</v>
      </c>
      <c r="N11" s="35" t="s">
        <v>42</v>
      </c>
    </row>
    <row r="12" spans="2:14" ht="30.75" customHeight="1" x14ac:dyDescent="0.25">
      <c r="B12" s="39" t="s">
        <v>88</v>
      </c>
      <c r="C12" s="242" t="s">
        <v>82</v>
      </c>
      <c r="D12" s="242"/>
      <c r="E12" s="242"/>
      <c r="F12" s="242"/>
      <c r="G12" s="42" t="s">
        <v>89</v>
      </c>
      <c r="H12" s="243" t="s">
        <v>360</v>
      </c>
      <c r="I12" s="243"/>
      <c r="J12" s="46"/>
      <c r="K12" s="46"/>
      <c r="M12" s="47" t="s">
        <v>91</v>
      </c>
    </row>
    <row r="13" spans="2:14" ht="30.75" customHeight="1" x14ac:dyDescent="0.25">
      <c r="B13" s="39" t="s">
        <v>92</v>
      </c>
      <c r="C13" s="244" t="s">
        <v>93</v>
      </c>
      <c r="D13" s="244"/>
      <c r="E13" s="244"/>
      <c r="F13" s="244"/>
      <c r="G13" s="244"/>
      <c r="H13" s="244"/>
      <c r="I13" s="244"/>
      <c r="J13" s="48"/>
      <c r="K13" s="48"/>
      <c r="M13" s="47"/>
    </row>
    <row r="14" spans="2:14" ht="30.75" customHeight="1" x14ac:dyDescent="0.25">
      <c r="B14" s="39" t="s">
        <v>94</v>
      </c>
      <c r="C14" s="245" t="s">
        <v>361</v>
      </c>
      <c r="D14" s="245"/>
      <c r="E14" s="245"/>
      <c r="F14" s="245"/>
      <c r="G14" s="245"/>
      <c r="H14" s="245"/>
      <c r="I14" s="245"/>
      <c r="J14" s="44"/>
      <c r="K14" s="44"/>
      <c r="M14" s="47"/>
      <c r="N14" s="35" t="s">
        <v>96</v>
      </c>
    </row>
    <row r="15" spans="2:14" ht="30.75" customHeight="1" x14ac:dyDescent="0.25">
      <c r="B15" s="39" t="s">
        <v>97</v>
      </c>
      <c r="C15" s="246" t="s">
        <v>362</v>
      </c>
      <c r="D15" s="246"/>
      <c r="E15" s="246"/>
      <c r="F15" s="246"/>
      <c r="G15" s="42" t="s">
        <v>99</v>
      </c>
      <c r="H15" s="245" t="s">
        <v>100</v>
      </c>
      <c r="I15" s="245"/>
      <c r="J15" s="44"/>
      <c r="K15" s="44"/>
      <c r="M15" s="47" t="s">
        <v>101</v>
      </c>
      <c r="N15" s="35" t="s">
        <v>78</v>
      </c>
    </row>
    <row r="16" spans="2:14" ht="30.75" customHeight="1" x14ac:dyDescent="0.25">
      <c r="B16" s="39" t="s">
        <v>102</v>
      </c>
      <c r="C16" s="247" t="s">
        <v>103</v>
      </c>
      <c r="D16" s="247"/>
      <c r="E16" s="247"/>
      <c r="F16" s="247"/>
      <c r="G16" s="42" t="s">
        <v>104</v>
      </c>
      <c r="H16" s="245" t="s">
        <v>42</v>
      </c>
      <c r="I16" s="245"/>
      <c r="J16" s="44"/>
      <c r="K16" s="44"/>
      <c r="M16" s="47" t="s">
        <v>105</v>
      </c>
    </row>
    <row r="17" spans="2:14" ht="36" customHeight="1" x14ac:dyDescent="0.25">
      <c r="B17" s="39" t="s">
        <v>106</v>
      </c>
      <c r="C17" s="244" t="s">
        <v>363</v>
      </c>
      <c r="D17" s="244"/>
      <c r="E17" s="244"/>
      <c r="F17" s="244"/>
      <c r="G17" s="244"/>
      <c r="H17" s="244"/>
      <c r="I17" s="244"/>
      <c r="J17" s="48"/>
      <c r="K17" s="48"/>
      <c r="M17" s="47" t="s">
        <v>108</v>
      </c>
      <c r="N17" s="35" t="s">
        <v>109</v>
      </c>
    </row>
    <row r="18" spans="2:14" ht="30.75" customHeight="1" x14ac:dyDescent="0.25">
      <c r="B18" s="39" t="s">
        <v>110</v>
      </c>
      <c r="C18" s="237" t="s">
        <v>364</v>
      </c>
      <c r="D18" s="237"/>
      <c r="E18" s="237"/>
      <c r="F18" s="237"/>
      <c r="G18" s="237"/>
      <c r="H18" s="237"/>
      <c r="I18" s="237"/>
      <c r="J18" s="49"/>
      <c r="K18" s="49"/>
      <c r="M18" s="47" t="s">
        <v>112</v>
      </c>
      <c r="N18" s="35" t="s">
        <v>113</v>
      </c>
    </row>
    <row r="19" spans="2:14" ht="30.75" customHeight="1" x14ac:dyDescent="0.25">
      <c r="B19" s="39" t="s">
        <v>114</v>
      </c>
      <c r="C19" s="302" t="s">
        <v>365</v>
      </c>
      <c r="D19" s="302"/>
      <c r="E19" s="302"/>
      <c r="F19" s="302"/>
      <c r="G19" s="302"/>
      <c r="H19" s="302"/>
      <c r="I19" s="302"/>
      <c r="J19" s="50"/>
      <c r="K19" s="50"/>
      <c r="M19" s="47"/>
      <c r="N19" s="35" t="s">
        <v>116</v>
      </c>
    </row>
    <row r="20" spans="2:14" ht="30.75" customHeight="1" x14ac:dyDescent="0.25">
      <c r="B20" s="39" t="s">
        <v>117</v>
      </c>
      <c r="C20" s="248" t="s">
        <v>41</v>
      </c>
      <c r="D20" s="248"/>
      <c r="E20" s="248"/>
      <c r="F20" s="248"/>
      <c r="G20" s="248"/>
      <c r="H20" s="248"/>
      <c r="I20" s="248"/>
      <c r="J20" s="51"/>
      <c r="K20" s="51"/>
      <c r="M20" s="47" t="s">
        <v>100</v>
      </c>
      <c r="N20" s="35" t="s">
        <v>118</v>
      </c>
    </row>
    <row r="21" spans="2:14" ht="27.75" customHeight="1" x14ac:dyDescent="0.25">
      <c r="B21" s="249" t="s">
        <v>119</v>
      </c>
      <c r="C21" s="250" t="s">
        <v>120</v>
      </c>
      <c r="D21" s="250"/>
      <c r="E21" s="250"/>
      <c r="F21" s="251" t="s">
        <v>121</v>
      </c>
      <c r="G21" s="251"/>
      <c r="H21" s="251"/>
      <c r="I21" s="251"/>
      <c r="J21" s="52"/>
      <c r="K21" s="52"/>
      <c r="M21" s="47" t="s">
        <v>122</v>
      </c>
      <c r="N21" s="35" t="s">
        <v>123</v>
      </c>
    </row>
    <row r="22" spans="2:14" ht="27" customHeight="1" x14ac:dyDescent="0.25">
      <c r="B22" s="249"/>
      <c r="C22" s="290" t="s">
        <v>366</v>
      </c>
      <c r="D22" s="290"/>
      <c r="E22" s="290"/>
      <c r="F22" s="302" t="s">
        <v>367</v>
      </c>
      <c r="G22" s="302"/>
      <c r="H22" s="302"/>
      <c r="I22" s="302"/>
      <c r="J22" s="50"/>
      <c r="K22" s="50"/>
      <c r="M22" s="47" t="s">
        <v>126</v>
      </c>
      <c r="N22" s="35" t="s">
        <v>127</v>
      </c>
    </row>
    <row r="23" spans="2:14" ht="39.75" customHeight="1" x14ac:dyDescent="0.25">
      <c r="B23" s="39" t="s">
        <v>128</v>
      </c>
      <c r="C23" s="252" t="s">
        <v>41</v>
      </c>
      <c r="D23" s="252"/>
      <c r="E23" s="252"/>
      <c r="F23" s="245" t="s">
        <v>41</v>
      </c>
      <c r="G23" s="245"/>
      <c r="H23" s="245"/>
      <c r="I23" s="245"/>
      <c r="J23" s="44"/>
      <c r="K23" s="44"/>
      <c r="M23" s="47"/>
      <c r="N23" s="35" t="s">
        <v>93</v>
      </c>
    </row>
    <row r="24" spans="2:14" ht="44.25" customHeight="1" x14ac:dyDescent="0.25">
      <c r="B24" s="39" t="s">
        <v>129</v>
      </c>
      <c r="C24" s="301" t="s">
        <v>368</v>
      </c>
      <c r="D24" s="301"/>
      <c r="E24" s="301"/>
      <c r="F24" s="302" t="s">
        <v>369</v>
      </c>
      <c r="G24" s="302"/>
      <c r="H24" s="302"/>
      <c r="I24" s="302"/>
      <c r="J24" s="49"/>
      <c r="K24" s="49"/>
      <c r="M24" s="53"/>
      <c r="N24" s="35" t="s">
        <v>132</v>
      </c>
    </row>
    <row r="25" spans="2:14" ht="29.25" customHeight="1" x14ac:dyDescent="0.25">
      <c r="B25" s="39" t="s">
        <v>133</v>
      </c>
      <c r="C25" s="254" t="s">
        <v>103</v>
      </c>
      <c r="D25" s="254"/>
      <c r="E25" s="254"/>
      <c r="F25" s="42" t="s">
        <v>134</v>
      </c>
      <c r="G25" s="317">
        <v>74</v>
      </c>
      <c r="H25" s="317"/>
      <c r="I25" s="317"/>
      <c r="J25" s="54"/>
      <c r="K25" s="54"/>
      <c r="M25" s="53"/>
    </row>
    <row r="26" spans="2:14" ht="27" customHeight="1" x14ac:dyDescent="0.25">
      <c r="B26" s="39" t="s">
        <v>135</v>
      </c>
      <c r="C26" s="246" t="s">
        <v>136</v>
      </c>
      <c r="D26" s="246"/>
      <c r="E26" s="246"/>
      <c r="F26" s="42" t="s">
        <v>137</v>
      </c>
      <c r="G26" s="317">
        <v>0</v>
      </c>
      <c r="H26" s="317"/>
      <c r="I26" s="317"/>
      <c r="J26" s="55"/>
      <c r="K26" s="55"/>
      <c r="M26" s="53"/>
    </row>
    <row r="27" spans="2:14" ht="47.25" customHeight="1" x14ac:dyDescent="0.25">
      <c r="B27" s="56" t="s">
        <v>138</v>
      </c>
      <c r="C27" s="252" t="s">
        <v>108</v>
      </c>
      <c r="D27" s="252"/>
      <c r="E27" s="252"/>
      <c r="F27" s="57" t="s">
        <v>139</v>
      </c>
      <c r="G27" s="256" t="s">
        <v>140</v>
      </c>
      <c r="H27" s="256"/>
      <c r="I27" s="256"/>
      <c r="J27" s="52"/>
      <c r="K27" s="52"/>
      <c r="M27" s="53"/>
    </row>
    <row r="28" spans="2:14" ht="30" customHeight="1" x14ac:dyDescent="0.25">
      <c r="B28" s="258" t="s">
        <v>141</v>
      </c>
      <c r="C28" s="258"/>
      <c r="D28" s="258"/>
      <c r="E28" s="258"/>
      <c r="F28" s="258"/>
      <c r="G28" s="258"/>
      <c r="H28" s="258"/>
      <c r="I28" s="258"/>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58">
        <v>0</v>
      </c>
      <c r="D30" s="159">
        <f>+C30</f>
        <v>0</v>
      </c>
      <c r="E30" s="158">
        <v>0</v>
      </c>
      <c r="F30" s="160">
        <f>+E30</f>
        <v>0</v>
      </c>
      <c r="G30" s="161" t="e">
        <f t="shared" ref="G30:G41" si="0">+C30/E30</f>
        <v>#DIV/0!</v>
      </c>
      <c r="H30" s="162" t="e">
        <f t="shared" ref="H30:H41" si="1">+D30/F30</f>
        <v>#DIV/0!</v>
      </c>
      <c r="I30" s="163" t="e">
        <f t="shared" ref="I30:I41" si="2">+D30/$G$26</f>
        <v>#DIV/0!</v>
      </c>
      <c r="J30" s="69">
        <v>0.99</v>
      </c>
      <c r="K30" s="70"/>
      <c r="M30" s="53"/>
    </row>
    <row r="31" spans="2:14" ht="19.5" customHeight="1" x14ac:dyDescent="0.25">
      <c r="B31" s="62" t="s">
        <v>152</v>
      </c>
      <c r="C31" s="158">
        <v>0</v>
      </c>
      <c r="D31" s="159">
        <f t="shared" ref="D31:D41" si="3">+D30+C31</f>
        <v>0</v>
      </c>
      <c r="E31" s="158">
        <v>0</v>
      </c>
      <c r="F31" s="160">
        <f t="shared" ref="F31:F41" si="4">+F30+E31</f>
        <v>0</v>
      </c>
      <c r="G31" s="161" t="e">
        <f t="shared" si="0"/>
        <v>#DIV/0!</v>
      </c>
      <c r="H31" s="162" t="e">
        <f t="shared" si="1"/>
        <v>#DIV/0!</v>
      </c>
      <c r="I31" s="163" t="e">
        <f t="shared" si="2"/>
        <v>#DIV/0!</v>
      </c>
      <c r="J31" s="69">
        <v>0.99</v>
      </c>
      <c r="K31" s="70"/>
      <c r="M31" s="53"/>
    </row>
    <row r="32" spans="2:14" ht="19.5" customHeight="1" x14ac:dyDescent="0.25">
      <c r="B32" s="62" t="s">
        <v>153</v>
      </c>
      <c r="C32" s="158">
        <v>0</v>
      </c>
      <c r="D32" s="159">
        <f t="shared" si="3"/>
        <v>0</v>
      </c>
      <c r="E32" s="158">
        <v>0</v>
      </c>
      <c r="F32" s="160">
        <f t="shared" si="4"/>
        <v>0</v>
      </c>
      <c r="G32" s="161" t="e">
        <f t="shared" si="0"/>
        <v>#DIV/0!</v>
      </c>
      <c r="H32" s="162" t="e">
        <f t="shared" si="1"/>
        <v>#DIV/0!</v>
      </c>
      <c r="I32" s="163" t="e">
        <f t="shared" si="2"/>
        <v>#DIV/0!</v>
      </c>
      <c r="J32" s="69">
        <v>0.99</v>
      </c>
      <c r="K32" s="70"/>
      <c r="M32" s="53"/>
    </row>
    <row r="33" spans="2:11" ht="19.5" customHeight="1" x14ac:dyDescent="0.25">
      <c r="B33" s="62" t="s">
        <v>154</v>
      </c>
      <c r="C33" s="158">
        <v>0</v>
      </c>
      <c r="D33" s="159">
        <f t="shared" si="3"/>
        <v>0</v>
      </c>
      <c r="E33" s="158">
        <v>0</v>
      </c>
      <c r="F33" s="160">
        <f t="shared" si="4"/>
        <v>0</v>
      </c>
      <c r="G33" s="161" t="e">
        <f t="shared" si="0"/>
        <v>#DIV/0!</v>
      </c>
      <c r="H33" s="162" t="e">
        <f t="shared" si="1"/>
        <v>#DIV/0!</v>
      </c>
      <c r="I33" s="163" t="e">
        <f t="shared" si="2"/>
        <v>#DIV/0!</v>
      </c>
      <c r="J33" s="69">
        <v>0.99</v>
      </c>
      <c r="K33" s="70"/>
    </row>
    <row r="34" spans="2:11" ht="19.5" customHeight="1" x14ac:dyDescent="0.25">
      <c r="B34" s="62" t="s">
        <v>155</v>
      </c>
      <c r="C34" s="158">
        <v>0</v>
      </c>
      <c r="D34" s="159">
        <f t="shared" si="3"/>
        <v>0</v>
      </c>
      <c r="E34" s="158">
        <v>0</v>
      </c>
      <c r="F34" s="160">
        <f t="shared" si="4"/>
        <v>0</v>
      </c>
      <c r="G34" s="161" t="e">
        <f t="shared" si="0"/>
        <v>#DIV/0!</v>
      </c>
      <c r="H34" s="162" t="e">
        <f t="shared" si="1"/>
        <v>#DIV/0!</v>
      </c>
      <c r="I34" s="163" t="e">
        <f t="shared" si="2"/>
        <v>#DIV/0!</v>
      </c>
      <c r="J34" s="69">
        <v>0.99</v>
      </c>
      <c r="K34" s="70"/>
    </row>
    <row r="35" spans="2:11" ht="19.5" customHeight="1" x14ac:dyDescent="0.25">
      <c r="B35" s="62" t="s">
        <v>156</v>
      </c>
      <c r="C35" s="158">
        <v>0</v>
      </c>
      <c r="D35" s="159">
        <f t="shared" si="3"/>
        <v>0</v>
      </c>
      <c r="E35" s="158">
        <v>0</v>
      </c>
      <c r="F35" s="160">
        <f t="shared" si="4"/>
        <v>0</v>
      </c>
      <c r="G35" s="161" t="e">
        <f t="shared" si="0"/>
        <v>#DIV/0!</v>
      </c>
      <c r="H35" s="162" t="e">
        <f t="shared" si="1"/>
        <v>#DIV/0!</v>
      </c>
      <c r="I35" s="163" t="e">
        <f t="shared" si="2"/>
        <v>#DIV/0!</v>
      </c>
      <c r="J35" s="69">
        <v>0.99</v>
      </c>
      <c r="K35" s="70"/>
    </row>
    <row r="36" spans="2:11" ht="19.5" customHeight="1" x14ac:dyDescent="0.25">
      <c r="B36" s="62" t="s">
        <v>157</v>
      </c>
      <c r="C36" s="158">
        <v>0</v>
      </c>
      <c r="D36" s="159">
        <f t="shared" si="3"/>
        <v>0</v>
      </c>
      <c r="E36" s="158">
        <v>0</v>
      </c>
      <c r="F36" s="160">
        <f t="shared" si="4"/>
        <v>0</v>
      </c>
      <c r="G36" s="161" t="e">
        <f t="shared" si="0"/>
        <v>#DIV/0!</v>
      </c>
      <c r="H36" s="162" t="e">
        <f t="shared" si="1"/>
        <v>#DIV/0!</v>
      </c>
      <c r="I36" s="163" t="e">
        <f t="shared" si="2"/>
        <v>#DIV/0!</v>
      </c>
      <c r="J36" s="69">
        <v>0.99</v>
      </c>
      <c r="K36" s="70"/>
    </row>
    <row r="37" spans="2:11" ht="19.5" customHeight="1" x14ac:dyDescent="0.25">
      <c r="B37" s="62" t="s">
        <v>158</v>
      </c>
      <c r="C37" s="158">
        <v>0</v>
      </c>
      <c r="D37" s="159">
        <f t="shared" si="3"/>
        <v>0</v>
      </c>
      <c r="E37" s="158">
        <v>0</v>
      </c>
      <c r="F37" s="160">
        <f t="shared" si="4"/>
        <v>0</v>
      </c>
      <c r="G37" s="161" t="e">
        <f t="shared" si="0"/>
        <v>#DIV/0!</v>
      </c>
      <c r="H37" s="162" t="e">
        <f t="shared" si="1"/>
        <v>#DIV/0!</v>
      </c>
      <c r="I37" s="163" t="e">
        <f t="shared" si="2"/>
        <v>#DIV/0!</v>
      </c>
      <c r="J37" s="69">
        <v>0.99</v>
      </c>
      <c r="K37" s="70"/>
    </row>
    <row r="38" spans="2:11" ht="19.5" customHeight="1" x14ac:dyDescent="0.25">
      <c r="B38" s="62" t="s">
        <v>159</v>
      </c>
      <c r="C38" s="158">
        <v>0</v>
      </c>
      <c r="D38" s="159">
        <f t="shared" si="3"/>
        <v>0</v>
      </c>
      <c r="E38" s="158">
        <v>0</v>
      </c>
      <c r="F38" s="160">
        <f t="shared" si="4"/>
        <v>0</v>
      </c>
      <c r="G38" s="161" t="e">
        <f t="shared" si="0"/>
        <v>#DIV/0!</v>
      </c>
      <c r="H38" s="162" t="e">
        <f t="shared" si="1"/>
        <v>#DIV/0!</v>
      </c>
      <c r="I38" s="163" t="e">
        <f t="shared" si="2"/>
        <v>#DIV/0!</v>
      </c>
      <c r="J38" s="69">
        <v>0.99</v>
      </c>
      <c r="K38" s="70"/>
    </row>
    <row r="39" spans="2:11" ht="19.5" customHeight="1" x14ac:dyDescent="0.25">
      <c r="B39" s="62" t="s">
        <v>160</v>
      </c>
      <c r="C39" s="158">
        <v>0</v>
      </c>
      <c r="D39" s="159">
        <f t="shared" si="3"/>
        <v>0</v>
      </c>
      <c r="E39" s="158">
        <v>0</v>
      </c>
      <c r="F39" s="160">
        <f t="shared" si="4"/>
        <v>0</v>
      </c>
      <c r="G39" s="161" t="e">
        <f t="shared" si="0"/>
        <v>#DIV/0!</v>
      </c>
      <c r="H39" s="162" t="e">
        <f t="shared" si="1"/>
        <v>#DIV/0!</v>
      </c>
      <c r="I39" s="163" t="e">
        <f t="shared" si="2"/>
        <v>#DIV/0!</v>
      </c>
      <c r="J39" s="69">
        <v>0.99</v>
      </c>
      <c r="K39" s="70"/>
    </row>
    <row r="40" spans="2:11" ht="19.5" customHeight="1" x14ac:dyDescent="0.25">
      <c r="B40" s="62" t="s">
        <v>161</v>
      </c>
      <c r="C40" s="158">
        <v>0</v>
      </c>
      <c r="D40" s="159">
        <f t="shared" si="3"/>
        <v>0</v>
      </c>
      <c r="E40" s="158">
        <v>0</v>
      </c>
      <c r="F40" s="160">
        <f t="shared" si="4"/>
        <v>0</v>
      </c>
      <c r="G40" s="161" t="e">
        <f t="shared" si="0"/>
        <v>#DIV/0!</v>
      </c>
      <c r="H40" s="162" t="e">
        <f t="shared" si="1"/>
        <v>#DIV/0!</v>
      </c>
      <c r="I40" s="163" t="e">
        <f t="shared" si="2"/>
        <v>#DIV/0!</v>
      </c>
      <c r="J40" s="69">
        <v>0.99</v>
      </c>
      <c r="K40" s="70"/>
    </row>
    <row r="41" spans="2:11" ht="19.5" customHeight="1" x14ac:dyDescent="0.25">
      <c r="B41" s="62" t="s">
        <v>162</v>
      </c>
      <c r="C41" s="158">
        <v>0</v>
      </c>
      <c r="D41" s="159">
        <f t="shared" si="3"/>
        <v>0</v>
      </c>
      <c r="E41" s="158">
        <v>0</v>
      </c>
      <c r="F41" s="160">
        <f t="shared" si="4"/>
        <v>0</v>
      </c>
      <c r="G41" s="161" t="e">
        <f t="shared" si="0"/>
        <v>#DIV/0!</v>
      </c>
      <c r="H41" s="162" t="e">
        <f t="shared" si="1"/>
        <v>#DIV/0!</v>
      </c>
      <c r="I41" s="163" t="e">
        <f t="shared" si="2"/>
        <v>#DIV/0!</v>
      </c>
      <c r="J41" s="69">
        <v>0.99</v>
      </c>
      <c r="K41" s="70"/>
    </row>
    <row r="42" spans="2:11" ht="54.75" customHeight="1" x14ac:dyDescent="0.25">
      <c r="B42" s="71" t="s">
        <v>163</v>
      </c>
      <c r="C42" s="261"/>
      <c r="D42" s="261"/>
      <c r="E42" s="261"/>
      <c r="F42" s="261"/>
      <c r="G42" s="261"/>
      <c r="H42" s="261"/>
      <c r="I42" s="261"/>
      <c r="J42" s="72"/>
      <c r="K42" s="72"/>
    </row>
    <row r="43" spans="2:11" ht="29.25" customHeight="1" x14ac:dyDescent="0.25">
      <c r="B43" s="258" t="s">
        <v>164</v>
      </c>
      <c r="C43" s="258"/>
      <c r="D43" s="258"/>
      <c r="E43" s="258"/>
      <c r="F43" s="258"/>
      <c r="G43" s="258"/>
      <c r="H43" s="258"/>
      <c r="I43" s="258"/>
      <c r="J43" s="34"/>
      <c r="K43" s="34"/>
    </row>
    <row r="44" spans="2:11" ht="32.25" customHeight="1" x14ac:dyDescent="0.25">
      <c r="B44" s="260"/>
      <c r="C44" s="260"/>
      <c r="D44" s="260"/>
      <c r="E44" s="260"/>
      <c r="F44" s="260"/>
      <c r="G44" s="260"/>
      <c r="H44" s="260"/>
      <c r="I44" s="260"/>
      <c r="J44" s="34"/>
      <c r="K44" s="34"/>
    </row>
    <row r="45" spans="2:11" ht="32.25" customHeight="1" x14ac:dyDescent="0.25">
      <c r="B45" s="260"/>
      <c r="C45" s="260"/>
      <c r="D45" s="260"/>
      <c r="E45" s="260"/>
      <c r="F45" s="260"/>
      <c r="G45" s="260"/>
      <c r="H45" s="260"/>
      <c r="I45" s="260"/>
      <c r="J45" s="72"/>
      <c r="K45" s="72"/>
    </row>
    <row r="46" spans="2:11" ht="32.25" customHeight="1" x14ac:dyDescent="0.25">
      <c r="B46" s="260"/>
      <c r="C46" s="260"/>
      <c r="D46" s="260"/>
      <c r="E46" s="260"/>
      <c r="F46" s="260"/>
      <c r="G46" s="260"/>
      <c r="H46" s="260"/>
      <c r="I46" s="260"/>
      <c r="J46" s="72"/>
      <c r="K46" s="72"/>
    </row>
    <row r="47" spans="2:11" ht="32.25" customHeight="1" x14ac:dyDescent="0.25">
      <c r="B47" s="260"/>
      <c r="C47" s="260"/>
      <c r="D47" s="260"/>
      <c r="E47" s="260"/>
      <c r="F47" s="260"/>
      <c r="G47" s="260"/>
      <c r="H47" s="260"/>
      <c r="I47" s="260"/>
      <c r="J47" s="72"/>
      <c r="K47" s="72"/>
    </row>
    <row r="48" spans="2:11" ht="32.25" customHeight="1" x14ac:dyDescent="0.25">
      <c r="B48" s="260"/>
      <c r="C48" s="260"/>
      <c r="D48" s="260"/>
      <c r="E48" s="260"/>
      <c r="F48" s="260"/>
      <c r="G48" s="260"/>
      <c r="H48" s="260"/>
      <c r="I48" s="260"/>
      <c r="J48" s="73"/>
      <c r="K48" s="73"/>
    </row>
    <row r="49" spans="2:11" ht="79.5" customHeight="1" x14ac:dyDescent="0.25">
      <c r="B49" s="39" t="s">
        <v>165</v>
      </c>
      <c r="C49" s="318"/>
      <c r="D49" s="318"/>
      <c r="E49" s="318"/>
      <c r="F49" s="318"/>
      <c r="G49" s="318"/>
      <c r="H49" s="318"/>
      <c r="I49" s="318"/>
      <c r="J49" s="74"/>
      <c r="K49" s="74"/>
    </row>
    <row r="50" spans="2:11" ht="26.25" customHeight="1" x14ac:dyDescent="0.25">
      <c r="B50" s="39" t="s">
        <v>166</v>
      </c>
      <c r="C50" s="319"/>
      <c r="D50" s="319"/>
      <c r="E50" s="319"/>
      <c r="F50" s="319"/>
      <c r="G50" s="319"/>
      <c r="H50" s="319"/>
      <c r="I50" s="319"/>
      <c r="J50" s="74"/>
      <c r="K50" s="74"/>
    </row>
    <row r="51" spans="2:11" ht="64.5" customHeight="1" x14ac:dyDescent="0.25">
      <c r="B51" s="75" t="s">
        <v>167</v>
      </c>
      <c r="C51" s="318"/>
      <c r="D51" s="318"/>
      <c r="E51" s="318"/>
      <c r="F51" s="318"/>
      <c r="G51" s="318"/>
      <c r="H51" s="318"/>
      <c r="I51" s="318"/>
      <c r="J51" s="74"/>
      <c r="K51" s="74"/>
    </row>
    <row r="52" spans="2:11" ht="29.25" customHeight="1" x14ac:dyDescent="0.25">
      <c r="B52" s="258" t="s">
        <v>168</v>
      </c>
      <c r="C52" s="258"/>
      <c r="D52" s="258"/>
      <c r="E52" s="258"/>
      <c r="F52" s="258"/>
      <c r="G52" s="258"/>
      <c r="H52" s="258"/>
      <c r="I52" s="258"/>
      <c r="J52" s="74"/>
      <c r="K52" s="74"/>
    </row>
    <row r="53" spans="2:11" ht="33" customHeight="1" x14ac:dyDescent="0.25">
      <c r="B53" s="263" t="s">
        <v>169</v>
      </c>
      <c r="C53" s="76" t="s">
        <v>170</v>
      </c>
      <c r="D53" s="264" t="s">
        <v>171</v>
      </c>
      <c r="E53" s="264"/>
      <c r="F53" s="264"/>
      <c r="G53" s="265" t="s">
        <v>172</v>
      </c>
      <c r="H53" s="265"/>
      <c r="I53" s="265"/>
      <c r="J53" s="77"/>
      <c r="K53" s="77"/>
    </row>
    <row r="54" spans="2:11" ht="31.5" customHeight="1" x14ac:dyDescent="0.25">
      <c r="B54" s="263"/>
      <c r="C54" s="164"/>
      <c r="D54" s="266"/>
      <c r="E54" s="266"/>
      <c r="F54" s="266"/>
      <c r="G54" s="267"/>
      <c r="H54" s="267"/>
      <c r="I54" s="267"/>
      <c r="J54" s="77"/>
      <c r="K54" s="77"/>
    </row>
    <row r="55" spans="2:11" ht="31.5" customHeight="1" x14ac:dyDescent="0.25">
      <c r="B55" s="75" t="s">
        <v>173</v>
      </c>
      <c r="C55" s="266" t="s">
        <v>370</v>
      </c>
      <c r="D55" s="266"/>
      <c r="E55" s="272" t="s">
        <v>175</v>
      </c>
      <c r="F55" s="272"/>
      <c r="G55" s="273" t="s">
        <v>371</v>
      </c>
      <c r="H55" s="273"/>
      <c r="I55" s="273"/>
      <c r="J55" s="79"/>
      <c r="K55" s="79"/>
    </row>
    <row r="56" spans="2:11" ht="31.5" customHeight="1" x14ac:dyDescent="0.25">
      <c r="B56" s="75" t="s">
        <v>177</v>
      </c>
      <c r="C56" s="266" t="str">
        <f>+'[3]HV 1'!C56:D56</f>
        <v>NICOLAS ADOLFO CORREAL HUERTAS</v>
      </c>
      <c r="D56" s="266"/>
      <c r="E56" s="274" t="s">
        <v>178</v>
      </c>
      <c r="F56" s="274"/>
      <c r="G56" s="273" t="str">
        <f>+'[7]HV 1'!G59:I59</f>
        <v>DIANA VIDAL</v>
      </c>
      <c r="H56" s="273"/>
      <c r="I56" s="273"/>
      <c r="J56" s="79"/>
      <c r="K56" s="79"/>
    </row>
    <row r="57" spans="2:11" ht="31.5" customHeight="1" x14ac:dyDescent="0.25">
      <c r="B57" s="75" t="s">
        <v>179</v>
      </c>
      <c r="C57" s="266"/>
      <c r="D57" s="266"/>
      <c r="E57" s="268" t="s">
        <v>180</v>
      </c>
      <c r="F57" s="268"/>
      <c r="G57" s="269"/>
      <c r="H57" s="269"/>
      <c r="I57" s="269"/>
      <c r="J57" s="80"/>
      <c r="K57" s="80"/>
    </row>
    <row r="58" spans="2:11" ht="31.5" customHeight="1" x14ac:dyDescent="0.25">
      <c r="B58" s="81" t="s">
        <v>181</v>
      </c>
      <c r="C58" s="270"/>
      <c r="D58" s="270"/>
      <c r="E58" s="268"/>
      <c r="F58" s="268"/>
      <c r="G58" s="269"/>
      <c r="H58" s="269"/>
      <c r="I58" s="269"/>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75"/>
      <c r="C1" s="276" t="s">
        <v>0</v>
      </c>
      <c r="D1" s="276"/>
      <c r="E1" s="276"/>
      <c r="F1" s="276"/>
      <c r="G1" s="276"/>
      <c r="H1" s="276"/>
      <c r="I1" s="276"/>
      <c r="J1" s="276"/>
    </row>
    <row r="2" spans="2:11" ht="18" customHeight="1" x14ac:dyDescent="0.25">
      <c r="B2" s="275"/>
      <c r="C2" s="276" t="s">
        <v>1</v>
      </c>
      <c r="D2" s="276"/>
      <c r="E2" s="276"/>
      <c r="F2" s="276"/>
      <c r="G2" s="276"/>
      <c r="H2" s="276"/>
      <c r="I2" s="276"/>
      <c r="J2" s="276"/>
    </row>
    <row r="3" spans="2:11" ht="18" customHeight="1" x14ac:dyDescent="0.25">
      <c r="B3" s="275"/>
      <c r="C3" s="276" t="s">
        <v>372</v>
      </c>
      <c r="D3" s="276"/>
      <c r="E3" s="276"/>
      <c r="F3" s="276"/>
      <c r="G3" s="276"/>
      <c r="H3" s="276"/>
      <c r="I3" s="276"/>
      <c r="J3" s="276"/>
    </row>
    <row r="4" spans="2:11" ht="18" customHeight="1" x14ac:dyDescent="0.25">
      <c r="B4" s="275"/>
      <c r="C4" s="276" t="s">
        <v>183</v>
      </c>
      <c r="D4" s="276"/>
      <c r="E4" s="276"/>
      <c r="F4" s="276"/>
      <c r="G4" s="277" t="s">
        <v>184</v>
      </c>
      <c r="H4" s="277"/>
      <c r="I4" s="276"/>
      <c r="J4" s="276"/>
    </row>
    <row r="5" spans="2:11" ht="18" customHeight="1" x14ac:dyDescent="0.25">
      <c r="B5" s="96"/>
      <c r="C5" s="30"/>
      <c r="D5" s="30"/>
      <c r="E5" s="30"/>
      <c r="F5" s="30"/>
      <c r="G5" s="30"/>
      <c r="H5" s="30"/>
      <c r="I5" s="30"/>
      <c r="J5" s="97"/>
    </row>
    <row r="6" spans="2:11" ht="51.75" customHeight="1" x14ac:dyDescent="0.25">
      <c r="B6" s="98" t="s">
        <v>373</v>
      </c>
      <c r="C6" s="278" t="str">
        <f>+'[5]Sección 1. Metas - Magnitud'!C7</f>
        <v>1032 - Gestión y control de tránsito y transporte</v>
      </c>
      <c r="D6" s="278"/>
      <c r="E6" s="278"/>
      <c r="F6" s="99"/>
      <c r="G6" s="30"/>
      <c r="H6" s="30"/>
      <c r="I6" s="30"/>
      <c r="J6" s="97"/>
    </row>
    <row r="7" spans="2:11" ht="32.25" customHeight="1" x14ac:dyDescent="0.25">
      <c r="B7" s="100" t="s">
        <v>186</v>
      </c>
      <c r="C7" s="278" t="str">
        <f>+'[5]Sección 1. Metas - Magnitud'!C8:F8</f>
        <v>Dirección de Control y Vigilancia</v>
      </c>
      <c r="D7" s="278"/>
      <c r="E7" s="278"/>
      <c r="F7" s="99"/>
      <c r="G7" s="30"/>
      <c r="H7" s="30"/>
      <c r="I7" s="30"/>
      <c r="J7" s="97"/>
    </row>
    <row r="8" spans="2:11" ht="32.25" customHeight="1" x14ac:dyDescent="0.25">
      <c r="B8" s="100" t="s">
        <v>187</v>
      </c>
      <c r="C8" s="278" t="str">
        <f>+'[5]Sección 1. Metas - Magnitud'!C9:F9</f>
        <v>Subsecretaría de Servicios de la Movilidad</v>
      </c>
      <c r="D8" s="278"/>
      <c r="E8" s="278"/>
      <c r="F8" s="101"/>
      <c r="G8" s="30"/>
      <c r="H8" s="30"/>
      <c r="I8" s="30"/>
      <c r="J8" s="97"/>
    </row>
    <row r="9" spans="2:11" ht="33.75" customHeight="1" x14ac:dyDescent="0.25">
      <c r="B9" s="100" t="s">
        <v>188</v>
      </c>
      <c r="C9" s="278" t="s">
        <v>189</v>
      </c>
      <c r="D9" s="278"/>
      <c r="E9" s="278"/>
      <c r="F9" s="99"/>
      <c r="G9" s="30"/>
      <c r="H9" s="30"/>
      <c r="I9" s="30"/>
      <c r="J9" s="97"/>
    </row>
    <row r="10" spans="2:11" ht="33.75" customHeight="1" x14ac:dyDescent="0.25">
      <c r="B10" s="165" t="s">
        <v>190</v>
      </c>
      <c r="C10" s="278" t="str">
        <f>+'[7]HV 14'!F9</f>
        <v>14. Realizar 241 visitas administrativas y de seguimiento a empresas prestadoras del servicio público de transporte.</v>
      </c>
      <c r="D10" s="278"/>
      <c r="E10" s="278"/>
      <c r="F10" s="99"/>
      <c r="G10" s="30"/>
      <c r="H10" s="30"/>
      <c r="I10" s="30"/>
      <c r="J10" s="97"/>
    </row>
    <row r="11" spans="2:11" ht="34.5" customHeight="1" x14ac:dyDescent="0.25"/>
    <row r="12" spans="2:11" ht="21.75" customHeight="1" x14ac:dyDescent="0.25">
      <c r="B12" s="281" t="s">
        <v>374</v>
      </c>
      <c r="C12" s="281"/>
      <c r="D12" s="281"/>
      <c r="E12" s="281"/>
      <c r="F12" s="281"/>
      <c r="G12" s="281"/>
      <c r="H12" s="281"/>
      <c r="I12" s="320" t="s">
        <v>192</v>
      </c>
      <c r="J12" s="320"/>
      <c r="K12" s="320"/>
    </row>
    <row r="13" spans="2:11" s="102" customFormat="1" ht="30" customHeight="1" x14ac:dyDescent="0.25">
      <c r="B13" s="166" t="s">
        <v>193</v>
      </c>
      <c r="C13" s="166" t="s">
        <v>194</v>
      </c>
      <c r="D13" s="166" t="s">
        <v>195</v>
      </c>
      <c r="E13" s="166" t="s">
        <v>196</v>
      </c>
      <c r="F13" s="166" t="s">
        <v>197</v>
      </c>
      <c r="G13" s="166" t="s">
        <v>198</v>
      </c>
      <c r="H13" s="166" t="s">
        <v>199</v>
      </c>
      <c r="I13" s="103" t="s">
        <v>200</v>
      </c>
      <c r="J13" s="103" t="s">
        <v>201</v>
      </c>
      <c r="K13" s="103" t="s">
        <v>202</v>
      </c>
    </row>
    <row r="14" spans="2:11" s="102" customFormat="1" x14ac:dyDescent="0.25">
      <c r="B14" s="167"/>
      <c r="C14" s="168"/>
      <c r="D14" s="169"/>
      <c r="E14" s="170"/>
      <c r="F14" s="168"/>
      <c r="G14" s="169"/>
      <c r="H14" s="171"/>
      <c r="I14" s="172"/>
      <c r="J14" s="173"/>
      <c r="K14" s="174"/>
    </row>
    <row r="15" spans="2:11" ht="165" customHeight="1" x14ac:dyDescent="0.25">
      <c r="B15" s="167"/>
      <c r="C15" s="175"/>
      <c r="D15" s="169"/>
      <c r="E15" s="176"/>
      <c r="F15" s="177"/>
      <c r="G15" s="169"/>
      <c r="H15" s="171"/>
      <c r="I15" s="172"/>
      <c r="J15" s="173"/>
      <c r="K15" s="321"/>
    </row>
    <row r="16" spans="2:11" x14ac:dyDescent="0.25">
      <c r="B16" s="167"/>
      <c r="C16" s="168"/>
      <c r="D16" s="169"/>
      <c r="E16" s="170"/>
      <c r="F16" s="168"/>
      <c r="G16" s="169"/>
      <c r="H16" s="171"/>
      <c r="I16" s="172"/>
      <c r="J16" s="173"/>
      <c r="K16" s="321"/>
    </row>
    <row r="17" spans="2:12" x14ac:dyDescent="0.25">
      <c r="B17" s="167"/>
      <c r="C17" s="178"/>
      <c r="D17" s="169"/>
      <c r="E17" s="170"/>
      <c r="F17" s="178"/>
      <c r="G17" s="169"/>
      <c r="H17" s="179"/>
      <c r="I17" s="172"/>
      <c r="J17" s="173"/>
      <c r="K17" s="174"/>
    </row>
    <row r="18" spans="2:12" x14ac:dyDescent="0.25">
      <c r="B18" s="167"/>
      <c r="C18" s="178"/>
      <c r="D18" s="169"/>
      <c r="E18" s="170"/>
      <c r="F18" s="178"/>
      <c r="G18" s="169"/>
      <c r="H18" s="179"/>
      <c r="I18" s="180"/>
      <c r="J18" s="173"/>
      <c r="K18" s="181"/>
    </row>
    <row r="19" spans="2:12" ht="15" customHeight="1" x14ac:dyDescent="0.25">
      <c r="B19" s="322" t="s">
        <v>209</v>
      </c>
      <c r="C19" s="322"/>
      <c r="D19" s="182">
        <f>SUM(D15:D16)</f>
        <v>0</v>
      </c>
      <c r="E19" s="323" t="s">
        <v>209</v>
      </c>
      <c r="F19" s="323"/>
      <c r="G19" s="182">
        <v>1</v>
      </c>
      <c r="H19" s="183"/>
      <c r="I19" s="184">
        <f>SUM(I14:I18)</f>
        <v>0</v>
      </c>
      <c r="J19" s="185"/>
      <c r="K19" s="185"/>
    </row>
    <row r="23" spans="2:12" x14ac:dyDescent="0.25">
      <c r="L23" s="186"/>
    </row>
    <row r="24" spans="2:12" x14ac:dyDescent="0.25">
      <c r="L24" s="186"/>
    </row>
    <row r="25" spans="2:12" x14ac:dyDescent="0.25">
      <c r="L25" s="186"/>
    </row>
    <row r="26" spans="2:12" x14ac:dyDescent="0.25">
      <c r="L26" s="186"/>
    </row>
    <row r="27" spans="2:12" x14ac:dyDescent="0.25">
      <c r="L27" s="186"/>
    </row>
    <row r="28" spans="2:12" x14ac:dyDescent="0.25">
      <c r="L28" s="186"/>
    </row>
    <row r="30" spans="2:12" x14ac:dyDescent="0.25">
      <c r="L30" s="187"/>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88" t="s">
        <v>375</v>
      </c>
      <c r="L9" s="188" t="s">
        <v>376</v>
      </c>
    </row>
    <row r="10" spans="10:12" x14ac:dyDescent="0.25">
      <c r="J10" s="189" t="s">
        <v>377</v>
      </c>
      <c r="K10" s="189">
        <v>77</v>
      </c>
      <c r="L10" s="189">
        <v>2</v>
      </c>
    </row>
    <row r="11" spans="10:12" x14ac:dyDescent="0.25">
      <c r="J11" s="116"/>
      <c r="K11" s="116"/>
      <c r="L11" s="116">
        <v>37</v>
      </c>
    </row>
    <row r="12" spans="10:12" x14ac:dyDescent="0.25">
      <c r="J12" s="116"/>
      <c r="K12" s="116"/>
      <c r="L12" s="116">
        <v>43</v>
      </c>
    </row>
    <row r="13" spans="10:12" x14ac:dyDescent="0.25">
      <c r="K13" s="116" t="s">
        <v>378</v>
      </c>
      <c r="L13" s="190">
        <f>SUM(L10:L12)</f>
        <v>82</v>
      </c>
    </row>
    <row r="14" spans="10:12" x14ac:dyDescent="0.25">
      <c r="J14" s="189" t="s">
        <v>379</v>
      </c>
      <c r="K14" s="189">
        <v>115</v>
      </c>
      <c r="L14" s="189">
        <v>16</v>
      </c>
    </row>
    <row r="15" spans="10:12" x14ac:dyDescent="0.25">
      <c r="J15" s="116"/>
      <c r="K15" s="116"/>
      <c r="L15" s="116">
        <v>27</v>
      </c>
    </row>
    <row r="16" spans="10:12" x14ac:dyDescent="0.25">
      <c r="J16" s="116"/>
      <c r="K16" s="116"/>
      <c r="L16" s="116">
        <v>10</v>
      </c>
    </row>
    <row r="17" spans="10:14" x14ac:dyDescent="0.25">
      <c r="J17" s="116"/>
      <c r="K17" s="116" t="s">
        <v>378</v>
      </c>
      <c r="L17" s="190">
        <f>SUM(L14:L16)</f>
        <v>53</v>
      </c>
    </row>
    <row r="18" spans="10:14" x14ac:dyDescent="0.25">
      <c r="J18" s="189" t="s">
        <v>380</v>
      </c>
      <c r="K18" s="189">
        <v>7</v>
      </c>
      <c r="L18" s="189">
        <v>13</v>
      </c>
    </row>
    <row r="19" spans="10:14" x14ac:dyDescent="0.25">
      <c r="J19" s="116"/>
      <c r="K19" s="116"/>
      <c r="L19" s="116">
        <v>14</v>
      </c>
    </row>
    <row r="20" spans="10:14" x14ac:dyDescent="0.25">
      <c r="J20" s="116"/>
      <c r="K20" s="116"/>
      <c r="L20" s="116">
        <v>10</v>
      </c>
    </row>
    <row r="21" spans="10:14" x14ac:dyDescent="0.25">
      <c r="J21" s="116"/>
      <c r="K21" s="116" t="s">
        <v>378</v>
      </c>
      <c r="L21" s="190">
        <f>SUM(L18:L20)</f>
        <v>37</v>
      </c>
    </row>
    <row r="22" spans="10:14" x14ac:dyDescent="0.25">
      <c r="J22" s="189" t="s">
        <v>381</v>
      </c>
      <c r="K22" s="189">
        <v>52</v>
      </c>
      <c r="L22" s="189">
        <v>10</v>
      </c>
    </row>
    <row r="23" spans="10:14" x14ac:dyDescent="0.25">
      <c r="J23" s="116"/>
      <c r="K23" s="116"/>
      <c r="L23" s="116">
        <v>0</v>
      </c>
    </row>
    <row r="24" spans="10:14" x14ac:dyDescent="0.25">
      <c r="J24" s="116"/>
      <c r="K24" s="116"/>
      <c r="L24" s="116">
        <v>59</v>
      </c>
    </row>
    <row r="25" spans="10:14" x14ac:dyDescent="0.25">
      <c r="J25" s="116"/>
      <c r="K25" s="116" t="s">
        <v>378</v>
      </c>
      <c r="L25" s="190">
        <f>SUM(L22:L24)</f>
        <v>69</v>
      </c>
    </row>
    <row r="27" spans="10:14" x14ac:dyDescent="0.25">
      <c r="J27" s="191" t="s">
        <v>382</v>
      </c>
      <c r="K27" s="191">
        <f>SUM(K10:K22)</f>
        <v>251</v>
      </c>
      <c r="L27" s="191">
        <f>+L13+L17+L21+L25</f>
        <v>241</v>
      </c>
      <c r="M27" s="192">
        <f>+L27/K27</f>
        <v>0.96015936254980083</v>
      </c>
      <c r="N27" s="193"/>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28"/>
      <c r="C2" s="229" t="s">
        <v>0</v>
      </c>
      <c r="D2" s="229"/>
      <c r="E2" s="229"/>
      <c r="F2" s="229"/>
      <c r="G2" s="229"/>
      <c r="H2" s="229"/>
      <c r="I2" s="230"/>
      <c r="J2" s="30"/>
      <c r="K2" s="30"/>
      <c r="M2" s="31" t="s">
        <v>61</v>
      </c>
    </row>
    <row r="3" spans="2:14" ht="25.5" customHeight="1" x14ac:dyDescent="0.25">
      <c r="B3" s="228"/>
      <c r="C3" s="231" t="s">
        <v>1</v>
      </c>
      <c r="D3" s="231"/>
      <c r="E3" s="231"/>
      <c r="F3" s="231"/>
      <c r="G3" s="231"/>
      <c r="H3" s="231"/>
      <c r="I3" s="230"/>
      <c r="J3" s="30"/>
      <c r="K3" s="30"/>
      <c r="M3" s="31" t="s">
        <v>62</v>
      </c>
    </row>
    <row r="4" spans="2:14" ht="25.5" customHeight="1" x14ac:dyDescent="0.25">
      <c r="B4" s="228"/>
      <c r="C4" s="231" t="s">
        <v>63</v>
      </c>
      <c r="D4" s="231"/>
      <c r="E4" s="231"/>
      <c r="F4" s="231"/>
      <c r="G4" s="231"/>
      <c r="H4" s="231"/>
      <c r="I4" s="230"/>
      <c r="J4" s="30"/>
      <c r="K4" s="30"/>
      <c r="M4" s="31" t="s">
        <v>64</v>
      </c>
    </row>
    <row r="5" spans="2:14" ht="25.5" customHeight="1" x14ac:dyDescent="0.25">
      <c r="B5" s="228"/>
      <c r="C5" s="231" t="s">
        <v>65</v>
      </c>
      <c r="D5" s="231"/>
      <c r="E5" s="231"/>
      <c r="F5" s="231"/>
      <c r="G5" s="232" t="s">
        <v>66</v>
      </c>
      <c r="H5" s="232"/>
      <c r="I5" s="230"/>
      <c r="J5" s="30"/>
      <c r="K5" s="30"/>
      <c r="M5" s="31" t="s">
        <v>67</v>
      </c>
    </row>
    <row r="6" spans="2:14" ht="23.25" customHeight="1" x14ac:dyDescent="0.25">
      <c r="B6" s="233" t="s">
        <v>68</v>
      </c>
      <c r="C6" s="233"/>
      <c r="D6" s="233"/>
      <c r="E6" s="233"/>
      <c r="F6" s="233"/>
      <c r="G6" s="233"/>
      <c r="H6" s="233"/>
      <c r="I6" s="233"/>
      <c r="J6" s="32"/>
      <c r="K6" s="32"/>
    </row>
    <row r="7" spans="2:14" ht="24" customHeight="1" x14ac:dyDescent="0.25">
      <c r="B7" s="234" t="s">
        <v>69</v>
      </c>
      <c r="C7" s="234"/>
      <c r="D7" s="234"/>
      <c r="E7" s="234"/>
      <c r="F7" s="234"/>
      <c r="G7" s="234"/>
      <c r="H7" s="234"/>
      <c r="I7" s="234"/>
      <c r="J7" s="33"/>
      <c r="K7" s="33"/>
    </row>
    <row r="8" spans="2:14" ht="24" customHeight="1" x14ac:dyDescent="0.25">
      <c r="B8" s="235" t="s">
        <v>70</v>
      </c>
      <c r="C8" s="235"/>
      <c r="D8" s="235"/>
      <c r="E8" s="235"/>
      <c r="F8" s="235"/>
      <c r="G8" s="235"/>
      <c r="H8" s="235"/>
      <c r="I8" s="235"/>
      <c r="J8" s="34"/>
      <c r="K8" s="34"/>
      <c r="N8" s="35" t="s">
        <v>71</v>
      </c>
    </row>
    <row r="9" spans="2:14" ht="30.75" customHeight="1" x14ac:dyDescent="0.25">
      <c r="B9" s="36" t="s">
        <v>72</v>
      </c>
      <c r="C9" s="37">
        <v>231</v>
      </c>
      <c r="D9" s="236" t="s">
        <v>73</v>
      </c>
      <c r="E9" s="236"/>
      <c r="F9" s="237" t="s">
        <v>74</v>
      </c>
      <c r="G9" s="237"/>
      <c r="H9" s="237"/>
      <c r="I9" s="237"/>
      <c r="J9" s="38"/>
      <c r="K9" s="38"/>
      <c r="M9" s="31" t="s">
        <v>75</v>
      </c>
      <c r="N9" s="35" t="s">
        <v>76</v>
      </c>
    </row>
    <row r="10" spans="2:14" ht="30.75" customHeight="1" x14ac:dyDescent="0.25">
      <c r="B10" s="39" t="s">
        <v>77</v>
      </c>
      <c r="C10" s="40" t="s">
        <v>78</v>
      </c>
      <c r="D10" s="238" t="s">
        <v>79</v>
      </c>
      <c r="E10" s="238"/>
      <c r="F10" s="239" t="s">
        <v>80</v>
      </c>
      <c r="G10" s="239"/>
      <c r="H10" s="42" t="s">
        <v>81</v>
      </c>
      <c r="I10" s="43" t="s">
        <v>78</v>
      </c>
      <c r="J10" s="44"/>
      <c r="K10" s="44"/>
      <c r="M10" s="31" t="s">
        <v>82</v>
      </c>
      <c r="N10" s="35" t="s">
        <v>83</v>
      </c>
    </row>
    <row r="11" spans="2:14" ht="30.75" customHeight="1" x14ac:dyDescent="0.25">
      <c r="B11" s="39" t="s">
        <v>84</v>
      </c>
      <c r="C11" s="240" t="s">
        <v>85</v>
      </c>
      <c r="D11" s="240"/>
      <c r="E11" s="240"/>
      <c r="F11" s="240"/>
      <c r="G11" s="42" t="s">
        <v>86</v>
      </c>
      <c r="H11" s="241">
        <v>1032</v>
      </c>
      <c r="I11" s="241"/>
      <c r="J11" s="45"/>
      <c r="K11" s="45"/>
      <c r="M11" s="31" t="s">
        <v>87</v>
      </c>
      <c r="N11" s="35" t="s">
        <v>42</v>
      </c>
    </row>
    <row r="12" spans="2:14" ht="30.75" customHeight="1" x14ac:dyDescent="0.25">
      <c r="B12" s="39" t="s">
        <v>88</v>
      </c>
      <c r="C12" s="242" t="s">
        <v>82</v>
      </c>
      <c r="D12" s="242"/>
      <c r="E12" s="242"/>
      <c r="F12" s="242"/>
      <c r="G12" s="42" t="s">
        <v>89</v>
      </c>
      <c r="H12" s="243" t="s">
        <v>90</v>
      </c>
      <c r="I12" s="243"/>
      <c r="J12" s="46"/>
      <c r="K12" s="46"/>
      <c r="M12" s="47" t="s">
        <v>91</v>
      </c>
    </row>
    <row r="13" spans="2:14" ht="30.75" customHeight="1" x14ac:dyDescent="0.25">
      <c r="B13" s="39" t="s">
        <v>92</v>
      </c>
      <c r="C13" s="244" t="s">
        <v>93</v>
      </c>
      <c r="D13" s="244"/>
      <c r="E13" s="244"/>
      <c r="F13" s="244"/>
      <c r="G13" s="244"/>
      <c r="H13" s="244"/>
      <c r="I13" s="244"/>
      <c r="J13" s="48"/>
      <c r="K13" s="48"/>
      <c r="M13" s="47"/>
    </row>
    <row r="14" spans="2:14" ht="30.75" customHeight="1" x14ac:dyDescent="0.25">
      <c r="B14" s="39" t="s">
        <v>94</v>
      </c>
      <c r="C14" s="245" t="s">
        <v>95</v>
      </c>
      <c r="D14" s="245"/>
      <c r="E14" s="245"/>
      <c r="F14" s="245"/>
      <c r="G14" s="245"/>
      <c r="H14" s="245"/>
      <c r="I14" s="245"/>
      <c r="J14" s="44"/>
      <c r="K14" s="44"/>
      <c r="M14" s="47"/>
      <c r="N14" s="35" t="s">
        <v>96</v>
      </c>
    </row>
    <row r="15" spans="2:14" ht="30.75" customHeight="1" x14ac:dyDescent="0.25">
      <c r="B15" s="39" t="s">
        <v>97</v>
      </c>
      <c r="C15" s="246" t="s">
        <v>98</v>
      </c>
      <c r="D15" s="246"/>
      <c r="E15" s="246"/>
      <c r="F15" s="246"/>
      <c r="G15" s="42" t="s">
        <v>99</v>
      </c>
      <c r="H15" s="245" t="s">
        <v>100</v>
      </c>
      <c r="I15" s="245"/>
      <c r="J15" s="44"/>
      <c r="K15" s="44"/>
      <c r="M15" s="47" t="s">
        <v>101</v>
      </c>
      <c r="N15" s="35" t="s">
        <v>78</v>
      </c>
    </row>
    <row r="16" spans="2:14" ht="30.75" customHeight="1" x14ac:dyDescent="0.25">
      <c r="B16" s="39" t="s">
        <v>102</v>
      </c>
      <c r="C16" s="247" t="s">
        <v>103</v>
      </c>
      <c r="D16" s="247"/>
      <c r="E16" s="247"/>
      <c r="F16" s="247"/>
      <c r="G16" s="42" t="s">
        <v>104</v>
      </c>
      <c r="H16" s="245" t="s">
        <v>42</v>
      </c>
      <c r="I16" s="245"/>
      <c r="J16" s="44"/>
      <c r="K16" s="44"/>
      <c r="M16" s="47" t="s">
        <v>105</v>
      </c>
    </row>
    <row r="17" spans="2:14" ht="36" customHeight="1" x14ac:dyDescent="0.25">
      <c r="B17" s="39" t="s">
        <v>106</v>
      </c>
      <c r="C17" s="244" t="s">
        <v>107</v>
      </c>
      <c r="D17" s="244"/>
      <c r="E17" s="244"/>
      <c r="F17" s="244"/>
      <c r="G17" s="244"/>
      <c r="H17" s="244"/>
      <c r="I17" s="244"/>
      <c r="J17" s="48"/>
      <c r="K17" s="48"/>
      <c r="M17" s="47" t="s">
        <v>108</v>
      </c>
      <c r="N17" s="35" t="s">
        <v>109</v>
      </c>
    </row>
    <row r="18" spans="2:14" ht="30.75" customHeight="1" x14ac:dyDescent="0.25">
      <c r="B18" s="39" t="s">
        <v>110</v>
      </c>
      <c r="C18" s="237" t="s">
        <v>111</v>
      </c>
      <c r="D18" s="237"/>
      <c r="E18" s="237"/>
      <c r="F18" s="237"/>
      <c r="G18" s="237"/>
      <c r="H18" s="237"/>
      <c r="I18" s="237"/>
      <c r="J18" s="49"/>
      <c r="K18" s="49"/>
      <c r="M18" s="47" t="s">
        <v>112</v>
      </c>
      <c r="N18" s="35" t="s">
        <v>113</v>
      </c>
    </row>
    <row r="19" spans="2:14" ht="30.75" customHeight="1" x14ac:dyDescent="0.25">
      <c r="B19" s="39" t="s">
        <v>114</v>
      </c>
      <c r="C19" s="237" t="s">
        <v>115</v>
      </c>
      <c r="D19" s="237"/>
      <c r="E19" s="237"/>
      <c r="F19" s="237"/>
      <c r="G19" s="237"/>
      <c r="H19" s="237"/>
      <c r="I19" s="237"/>
      <c r="J19" s="50"/>
      <c r="K19" s="50"/>
      <c r="M19" s="47"/>
      <c r="N19" s="35" t="s">
        <v>116</v>
      </c>
    </row>
    <row r="20" spans="2:14" ht="30.75" customHeight="1" x14ac:dyDescent="0.25">
      <c r="B20" s="39" t="s">
        <v>117</v>
      </c>
      <c r="C20" s="248" t="s">
        <v>52</v>
      </c>
      <c r="D20" s="248"/>
      <c r="E20" s="248"/>
      <c r="F20" s="248"/>
      <c r="G20" s="248"/>
      <c r="H20" s="248"/>
      <c r="I20" s="248"/>
      <c r="J20" s="51"/>
      <c r="K20" s="51"/>
      <c r="M20" s="47" t="s">
        <v>100</v>
      </c>
      <c r="N20" s="35" t="s">
        <v>118</v>
      </c>
    </row>
    <row r="21" spans="2:14" ht="27.75" customHeight="1" x14ac:dyDescent="0.25">
      <c r="B21" s="249" t="s">
        <v>119</v>
      </c>
      <c r="C21" s="250" t="s">
        <v>120</v>
      </c>
      <c r="D21" s="250"/>
      <c r="E21" s="250"/>
      <c r="F21" s="251" t="s">
        <v>121</v>
      </c>
      <c r="G21" s="251"/>
      <c r="H21" s="251"/>
      <c r="I21" s="251"/>
      <c r="J21" s="52"/>
      <c r="K21" s="52"/>
      <c r="M21" s="47" t="s">
        <v>122</v>
      </c>
      <c r="N21" s="35" t="s">
        <v>123</v>
      </c>
    </row>
    <row r="22" spans="2:14" ht="27" customHeight="1" x14ac:dyDescent="0.25">
      <c r="B22" s="249"/>
      <c r="C22" s="246" t="s">
        <v>124</v>
      </c>
      <c r="D22" s="246"/>
      <c r="E22" s="246"/>
      <c r="F22" s="237" t="s">
        <v>125</v>
      </c>
      <c r="G22" s="237"/>
      <c r="H22" s="237"/>
      <c r="I22" s="237"/>
      <c r="J22" s="50"/>
      <c r="K22" s="50"/>
      <c r="M22" s="47" t="s">
        <v>126</v>
      </c>
      <c r="N22" s="35" t="s">
        <v>127</v>
      </c>
    </row>
    <row r="23" spans="2:14" ht="39.75" customHeight="1" x14ac:dyDescent="0.25">
      <c r="B23" s="39" t="s">
        <v>128</v>
      </c>
      <c r="C23" s="252" t="s">
        <v>52</v>
      </c>
      <c r="D23" s="252"/>
      <c r="E23" s="252"/>
      <c r="F23" s="245" t="s">
        <v>52</v>
      </c>
      <c r="G23" s="245"/>
      <c r="H23" s="245"/>
      <c r="I23" s="245"/>
      <c r="J23" s="44"/>
      <c r="K23" s="44"/>
      <c r="M23" s="47"/>
      <c r="N23" s="35" t="s">
        <v>93</v>
      </c>
    </row>
    <row r="24" spans="2:14" ht="44.25" customHeight="1" x14ac:dyDescent="0.25">
      <c r="B24" s="39" t="s">
        <v>129</v>
      </c>
      <c r="C24" s="253" t="s">
        <v>130</v>
      </c>
      <c r="D24" s="253"/>
      <c r="E24" s="253"/>
      <c r="F24" s="237" t="s">
        <v>131</v>
      </c>
      <c r="G24" s="237"/>
      <c r="H24" s="237"/>
      <c r="I24" s="237"/>
      <c r="J24" s="49"/>
      <c r="K24" s="49"/>
      <c r="M24" s="53"/>
      <c r="N24" s="35" t="s">
        <v>132</v>
      </c>
    </row>
    <row r="25" spans="2:14" ht="29.25" customHeight="1" x14ac:dyDescent="0.25">
      <c r="B25" s="39" t="s">
        <v>133</v>
      </c>
      <c r="C25" s="254" t="s">
        <v>103</v>
      </c>
      <c r="D25" s="254"/>
      <c r="E25" s="254"/>
      <c r="F25" s="42" t="s">
        <v>134</v>
      </c>
      <c r="G25" s="255">
        <v>0.3</v>
      </c>
      <c r="H25" s="255"/>
      <c r="I25" s="255"/>
      <c r="J25" s="54"/>
      <c r="K25" s="54"/>
      <c r="M25" s="53"/>
    </row>
    <row r="26" spans="2:14" ht="27" customHeight="1" x14ac:dyDescent="0.25">
      <c r="B26" s="39" t="s">
        <v>135</v>
      </c>
      <c r="C26" s="246" t="s">
        <v>136</v>
      </c>
      <c r="D26" s="246"/>
      <c r="E26" s="246"/>
      <c r="F26" s="42" t="s">
        <v>137</v>
      </c>
      <c r="G26" s="256">
        <v>0.3</v>
      </c>
      <c r="H26" s="256"/>
      <c r="I26" s="256"/>
      <c r="J26" s="55"/>
      <c r="K26" s="55"/>
      <c r="M26" s="53"/>
    </row>
    <row r="27" spans="2:14" ht="47.25" customHeight="1" x14ac:dyDescent="0.25">
      <c r="B27" s="56" t="s">
        <v>138</v>
      </c>
      <c r="C27" s="257" t="s">
        <v>108</v>
      </c>
      <c r="D27" s="257"/>
      <c r="E27" s="257"/>
      <c r="F27" s="57" t="s">
        <v>139</v>
      </c>
      <c r="G27" s="256" t="s">
        <v>140</v>
      </c>
      <c r="H27" s="256"/>
      <c r="I27" s="256"/>
      <c r="J27" s="52"/>
      <c r="K27" s="52"/>
      <c r="M27" s="53"/>
    </row>
    <row r="28" spans="2:14" ht="30" customHeight="1" x14ac:dyDescent="0.25">
      <c r="B28" s="258" t="s">
        <v>141</v>
      </c>
      <c r="C28" s="258"/>
      <c r="D28" s="258"/>
      <c r="E28" s="258"/>
      <c r="F28" s="258"/>
      <c r="G28" s="258"/>
      <c r="H28" s="258"/>
      <c r="I28" s="258"/>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59" t="s">
        <v>53</v>
      </c>
      <c r="D42" s="259"/>
      <c r="E42" s="259"/>
      <c r="F42" s="259"/>
      <c r="G42" s="259"/>
      <c r="H42" s="259"/>
      <c r="I42" s="259"/>
      <c r="J42" s="72"/>
      <c r="K42" s="72"/>
    </row>
    <row r="43" spans="2:11" ht="29.25" customHeight="1" x14ac:dyDescent="0.25">
      <c r="B43" s="258" t="s">
        <v>164</v>
      </c>
      <c r="C43" s="258"/>
      <c r="D43" s="258"/>
      <c r="E43" s="258"/>
      <c r="F43" s="258"/>
      <c r="G43" s="258"/>
      <c r="H43" s="258"/>
      <c r="I43" s="258"/>
      <c r="J43" s="34"/>
      <c r="K43" s="34"/>
    </row>
    <row r="44" spans="2:11" ht="32.25" customHeight="1" x14ac:dyDescent="0.25">
      <c r="B44" s="260"/>
      <c r="C44" s="260"/>
      <c r="D44" s="260"/>
      <c r="E44" s="260"/>
      <c r="F44" s="260"/>
      <c r="G44" s="260"/>
      <c r="H44" s="260"/>
      <c r="I44" s="260"/>
      <c r="J44" s="34"/>
      <c r="K44" s="34"/>
    </row>
    <row r="45" spans="2:11" ht="32.25" customHeight="1" x14ac:dyDescent="0.25">
      <c r="B45" s="260"/>
      <c r="C45" s="260"/>
      <c r="D45" s="260"/>
      <c r="E45" s="260"/>
      <c r="F45" s="260"/>
      <c r="G45" s="260"/>
      <c r="H45" s="260"/>
      <c r="I45" s="260"/>
      <c r="J45" s="72"/>
      <c r="K45" s="72"/>
    </row>
    <row r="46" spans="2:11" ht="32.25" customHeight="1" x14ac:dyDescent="0.25">
      <c r="B46" s="260"/>
      <c r="C46" s="260"/>
      <c r="D46" s="260"/>
      <c r="E46" s="260"/>
      <c r="F46" s="260"/>
      <c r="G46" s="260"/>
      <c r="H46" s="260"/>
      <c r="I46" s="260"/>
      <c r="J46" s="72"/>
      <c r="K46" s="72"/>
    </row>
    <row r="47" spans="2:11" ht="32.25" customHeight="1" x14ac:dyDescent="0.25">
      <c r="B47" s="260"/>
      <c r="C47" s="260"/>
      <c r="D47" s="260"/>
      <c r="E47" s="260"/>
      <c r="F47" s="260"/>
      <c r="G47" s="260"/>
      <c r="H47" s="260"/>
      <c r="I47" s="260"/>
      <c r="J47" s="72"/>
      <c r="K47" s="72"/>
    </row>
    <row r="48" spans="2:11" ht="32.25" customHeight="1" x14ac:dyDescent="0.25">
      <c r="B48" s="260"/>
      <c r="C48" s="260"/>
      <c r="D48" s="260"/>
      <c r="E48" s="260"/>
      <c r="F48" s="260"/>
      <c r="G48" s="260"/>
      <c r="H48" s="260"/>
      <c r="I48" s="260"/>
      <c r="J48" s="73"/>
      <c r="K48" s="73"/>
    </row>
    <row r="49" spans="2:11" ht="83.25" customHeight="1" x14ac:dyDescent="0.25">
      <c r="B49" s="39" t="s">
        <v>165</v>
      </c>
      <c r="C49" s="259" t="s">
        <v>53</v>
      </c>
      <c r="D49" s="259"/>
      <c r="E49" s="259"/>
      <c r="F49" s="259"/>
      <c r="G49" s="259"/>
      <c r="H49" s="259"/>
      <c r="I49" s="259"/>
      <c r="J49" s="74"/>
      <c r="K49" s="74"/>
    </row>
    <row r="50" spans="2:11" ht="34.5" customHeight="1" x14ac:dyDescent="0.25">
      <c r="B50" s="39" t="s">
        <v>166</v>
      </c>
      <c r="C50" s="261" t="s">
        <v>140</v>
      </c>
      <c r="D50" s="261"/>
      <c r="E50" s="261"/>
      <c r="F50" s="261"/>
      <c r="G50" s="261"/>
      <c r="H50" s="261"/>
      <c r="I50" s="261"/>
      <c r="J50" s="74"/>
      <c r="K50" s="74"/>
    </row>
    <row r="51" spans="2:11" ht="34.5" customHeight="1" x14ac:dyDescent="0.25">
      <c r="B51" s="75" t="s">
        <v>167</v>
      </c>
      <c r="C51" s="262" t="s">
        <v>54</v>
      </c>
      <c r="D51" s="262"/>
      <c r="E51" s="262"/>
      <c r="F51" s="262"/>
      <c r="G51" s="262"/>
      <c r="H51" s="262"/>
      <c r="I51" s="262"/>
      <c r="J51" s="74"/>
      <c r="K51" s="74"/>
    </row>
    <row r="52" spans="2:11" ht="29.25" customHeight="1" x14ac:dyDescent="0.25">
      <c r="B52" s="258" t="s">
        <v>168</v>
      </c>
      <c r="C52" s="258"/>
      <c r="D52" s="258"/>
      <c r="E52" s="258"/>
      <c r="F52" s="258"/>
      <c r="G52" s="258"/>
      <c r="H52" s="258"/>
      <c r="I52" s="258"/>
      <c r="J52" s="74"/>
      <c r="K52" s="74"/>
    </row>
    <row r="53" spans="2:11" ht="33" customHeight="1" x14ac:dyDescent="0.25">
      <c r="B53" s="263" t="s">
        <v>169</v>
      </c>
      <c r="C53" s="76" t="s">
        <v>170</v>
      </c>
      <c r="D53" s="264" t="s">
        <v>171</v>
      </c>
      <c r="E53" s="264"/>
      <c r="F53" s="264"/>
      <c r="G53" s="265" t="s">
        <v>172</v>
      </c>
      <c r="H53" s="265"/>
      <c r="I53" s="265"/>
      <c r="J53" s="77"/>
      <c r="K53" s="77"/>
    </row>
    <row r="54" spans="2:11" ht="31.5" customHeight="1" x14ac:dyDescent="0.25">
      <c r="B54" s="263"/>
      <c r="C54" s="78"/>
      <c r="D54" s="266"/>
      <c r="E54" s="266"/>
      <c r="F54" s="266"/>
      <c r="G54" s="267"/>
      <c r="H54" s="267"/>
      <c r="I54" s="267"/>
      <c r="J54" s="77"/>
      <c r="K54" s="77"/>
    </row>
    <row r="55" spans="2:11" ht="31.5" customHeight="1" x14ac:dyDescent="0.25">
      <c r="B55" s="75" t="s">
        <v>173</v>
      </c>
      <c r="C55" s="271" t="s">
        <v>174</v>
      </c>
      <c r="D55" s="271"/>
      <c r="E55" s="272" t="s">
        <v>175</v>
      </c>
      <c r="F55" s="272"/>
      <c r="G55" s="273" t="s">
        <v>176</v>
      </c>
      <c r="H55" s="273"/>
      <c r="I55" s="273"/>
      <c r="J55" s="79"/>
      <c r="K55" s="79"/>
    </row>
    <row r="56" spans="2:11" ht="31.5" customHeight="1" x14ac:dyDescent="0.25">
      <c r="B56" s="75" t="s">
        <v>177</v>
      </c>
      <c r="C56" s="266" t="str">
        <f>+'[3]HV 1'!C56:D56</f>
        <v>NICOLAS ADOLFO CORREAL HUERTAS</v>
      </c>
      <c r="D56" s="266"/>
      <c r="E56" s="274" t="s">
        <v>178</v>
      </c>
      <c r="F56" s="274"/>
      <c r="G56" s="273" t="str">
        <f>+'[4]HV 1'!G56:I56</f>
        <v>DIANA VIDAL</v>
      </c>
      <c r="H56" s="273"/>
      <c r="I56" s="273"/>
      <c r="J56" s="79"/>
      <c r="K56" s="79"/>
    </row>
    <row r="57" spans="2:11" ht="31.5" customHeight="1" x14ac:dyDescent="0.25">
      <c r="B57" s="75" t="s">
        <v>179</v>
      </c>
      <c r="C57" s="266"/>
      <c r="D57" s="266"/>
      <c r="E57" s="268" t="s">
        <v>180</v>
      </c>
      <c r="F57" s="268"/>
      <c r="G57" s="269"/>
      <c r="H57" s="269"/>
      <c r="I57" s="269"/>
      <c r="J57" s="80"/>
      <c r="K57" s="80"/>
    </row>
    <row r="58" spans="2:11" ht="31.5" customHeight="1" x14ac:dyDescent="0.25">
      <c r="B58" s="81" t="s">
        <v>181</v>
      </c>
      <c r="C58" s="270"/>
      <c r="D58" s="270"/>
      <c r="E58" s="268"/>
      <c r="F58" s="268"/>
      <c r="G58" s="269"/>
      <c r="H58" s="269"/>
      <c r="I58" s="269"/>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75"/>
      <c r="C1" s="276" t="s">
        <v>0</v>
      </c>
      <c r="D1" s="276"/>
      <c r="E1" s="276"/>
      <c r="F1" s="276"/>
      <c r="G1" s="276"/>
      <c r="H1" s="276"/>
      <c r="I1" s="276"/>
      <c r="J1" s="276"/>
    </row>
    <row r="2" spans="2:13" ht="18" customHeight="1" x14ac:dyDescent="0.25">
      <c r="B2" s="275"/>
      <c r="C2" s="276" t="s">
        <v>1</v>
      </c>
      <c r="D2" s="276"/>
      <c r="E2" s="276"/>
      <c r="F2" s="276"/>
      <c r="G2" s="276"/>
      <c r="H2" s="276"/>
      <c r="I2" s="276"/>
      <c r="J2" s="276"/>
    </row>
    <row r="3" spans="2:13" ht="18" customHeight="1" x14ac:dyDescent="0.25">
      <c r="B3" s="275"/>
      <c r="C3" s="276" t="s">
        <v>182</v>
      </c>
      <c r="D3" s="276"/>
      <c r="E3" s="276"/>
      <c r="F3" s="276"/>
      <c r="G3" s="276"/>
      <c r="H3" s="276"/>
      <c r="I3" s="276"/>
      <c r="J3" s="276"/>
    </row>
    <row r="4" spans="2:13" ht="18" customHeight="1" x14ac:dyDescent="0.25">
      <c r="B4" s="275"/>
      <c r="C4" s="276" t="s">
        <v>183</v>
      </c>
      <c r="D4" s="276"/>
      <c r="E4" s="276"/>
      <c r="F4" s="276"/>
      <c r="G4" s="277" t="s">
        <v>184</v>
      </c>
      <c r="H4" s="277"/>
      <c r="I4" s="276"/>
      <c r="J4" s="276"/>
    </row>
    <row r="5" spans="2:13" ht="18" customHeight="1" x14ac:dyDescent="0.25">
      <c r="B5" s="96"/>
      <c r="C5" s="30"/>
      <c r="D5" s="30"/>
      <c r="E5" s="30"/>
      <c r="F5" s="30"/>
      <c r="G5" s="30"/>
      <c r="H5" s="30"/>
      <c r="I5" s="30"/>
      <c r="J5" s="97"/>
    </row>
    <row r="6" spans="2:13" ht="51.75" customHeight="1" x14ac:dyDescent="0.25">
      <c r="B6" s="98" t="s">
        <v>185</v>
      </c>
      <c r="C6" s="278" t="str">
        <f>+'[5]Sección 1. Metas - Magnitud'!C7</f>
        <v>1032 - Gestión y control de tránsito y transporte</v>
      </c>
      <c r="D6" s="278"/>
      <c r="E6" s="278"/>
      <c r="F6" s="99"/>
      <c r="G6" s="30"/>
      <c r="H6" s="30"/>
      <c r="I6" s="30"/>
      <c r="J6" s="97"/>
    </row>
    <row r="7" spans="2:13" ht="32.25" customHeight="1" x14ac:dyDescent="0.25">
      <c r="B7" s="100" t="s">
        <v>186</v>
      </c>
      <c r="C7" s="278" t="str">
        <f>+'[5]Sección 1. Metas - Magnitud'!C8:F8</f>
        <v>Dirección de Control y Vigilancia</v>
      </c>
      <c r="D7" s="278"/>
      <c r="E7" s="278"/>
      <c r="F7" s="99"/>
      <c r="G7" s="30"/>
      <c r="H7" s="30"/>
      <c r="I7" s="30"/>
      <c r="J7" s="97"/>
    </row>
    <row r="8" spans="2:13" ht="32.25" customHeight="1" x14ac:dyDescent="0.25">
      <c r="B8" s="100" t="s">
        <v>187</v>
      </c>
      <c r="C8" s="278" t="str">
        <f>+'[5]Sección 1. Metas - Magnitud'!C9:F9</f>
        <v>Subsecretaría de Servicios de la Movilidad</v>
      </c>
      <c r="D8" s="278"/>
      <c r="E8" s="278"/>
      <c r="F8" s="101"/>
      <c r="G8" s="30"/>
      <c r="H8" s="30"/>
      <c r="I8" s="30"/>
      <c r="J8" s="97"/>
    </row>
    <row r="9" spans="2:13" ht="33.75" customHeight="1" x14ac:dyDescent="0.25">
      <c r="B9" s="100" t="s">
        <v>188</v>
      </c>
      <c r="C9" s="278" t="s">
        <v>189</v>
      </c>
      <c r="D9" s="278"/>
      <c r="E9" s="278"/>
      <c r="F9" s="99"/>
      <c r="G9" s="30"/>
      <c r="H9" s="30"/>
      <c r="I9" s="30"/>
      <c r="J9" s="97"/>
    </row>
    <row r="10" spans="2:13" ht="32.25" customHeight="1" x14ac:dyDescent="0.25">
      <c r="B10" s="100" t="s">
        <v>190</v>
      </c>
      <c r="C10" s="278" t="s">
        <v>95</v>
      </c>
      <c r="D10" s="278"/>
      <c r="E10" s="278"/>
    </row>
    <row r="12" spans="2:13" x14ac:dyDescent="0.25">
      <c r="B12" s="281" t="s">
        <v>191</v>
      </c>
      <c r="C12" s="281"/>
      <c r="D12" s="281"/>
      <c r="E12" s="281"/>
      <c r="F12" s="281"/>
      <c r="G12" s="281"/>
      <c r="H12" s="281"/>
      <c r="I12" s="282" t="s">
        <v>192</v>
      </c>
      <c r="J12" s="282"/>
      <c r="K12" s="282"/>
    </row>
    <row r="13" spans="2:13" s="102" customFormat="1" ht="30" customHeight="1" x14ac:dyDescent="0.25">
      <c r="B13" s="279" t="s">
        <v>193</v>
      </c>
      <c r="C13" s="279" t="s">
        <v>194</v>
      </c>
      <c r="D13" s="279" t="s">
        <v>195</v>
      </c>
      <c r="E13" s="279" t="s">
        <v>196</v>
      </c>
      <c r="F13" s="279" t="s">
        <v>197</v>
      </c>
      <c r="G13" s="279" t="s">
        <v>198</v>
      </c>
      <c r="H13" s="279" t="s">
        <v>199</v>
      </c>
      <c r="I13" s="283" t="s">
        <v>200</v>
      </c>
      <c r="J13" s="284" t="s">
        <v>201</v>
      </c>
      <c r="K13" s="283" t="s">
        <v>202</v>
      </c>
    </row>
    <row r="14" spans="2:13" s="102" customFormat="1" x14ac:dyDescent="0.25">
      <c r="B14" s="279"/>
      <c r="C14" s="279"/>
      <c r="D14" s="279"/>
      <c r="E14" s="279"/>
      <c r="F14" s="279"/>
      <c r="G14" s="279"/>
      <c r="H14" s="279"/>
      <c r="I14" s="283"/>
      <c r="J14" s="284"/>
      <c r="K14" s="283"/>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79" t="s">
        <v>209</v>
      </c>
      <c r="C18" s="279"/>
      <c r="D18" s="120">
        <f>SUM(D15:D17)</f>
        <v>0.25</v>
      </c>
      <c r="E18" s="280" t="s">
        <v>209</v>
      </c>
      <c r="F18" s="280"/>
      <c r="G18" s="120">
        <f>SUM(G15:G17)</f>
        <v>0.25</v>
      </c>
      <c r="H18" s="121"/>
      <c r="I18" s="122">
        <f>SUM(I15:I17)</f>
        <v>0.19</v>
      </c>
      <c r="J18" s="123"/>
      <c r="K18" s="123"/>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26" zoomScaleNormal="100"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1</v>
      </c>
      <c r="D6" s="289" t="s">
        <v>215</v>
      </c>
      <c r="E6" s="289"/>
      <c r="F6" s="290" t="s">
        <v>216</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230</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42</v>
      </c>
      <c r="I13" s="295"/>
      <c r="J13" s="44"/>
      <c r="K13" s="44"/>
      <c r="M13" s="47" t="s">
        <v>105</v>
      </c>
    </row>
    <row r="14" spans="2:14" ht="64.5" customHeight="1" x14ac:dyDescent="0.25">
      <c r="B14" s="124" t="s">
        <v>235</v>
      </c>
      <c r="C14" s="297" t="s">
        <v>236</v>
      </c>
      <c r="D14" s="297"/>
      <c r="E14" s="297"/>
      <c r="F14" s="297"/>
      <c r="G14" s="297"/>
      <c r="H14" s="297"/>
      <c r="I14" s="297"/>
      <c r="J14" s="48"/>
      <c r="K14" s="48"/>
      <c r="M14" s="47" t="s">
        <v>108</v>
      </c>
      <c r="N14" s="35"/>
    </row>
    <row r="15" spans="2:14" ht="30.75" customHeight="1" x14ac:dyDescent="0.25">
      <c r="B15" s="124" t="s">
        <v>237</v>
      </c>
      <c r="C15" s="246" t="s">
        <v>238</v>
      </c>
      <c r="D15" s="246"/>
      <c r="E15" s="246"/>
      <c r="F15" s="246"/>
      <c r="G15" s="246"/>
      <c r="H15" s="246"/>
      <c r="I15" s="246"/>
      <c r="J15" s="49"/>
      <c r="K15" s="49"/>
      <c r="M15" s="47" t="s">
        <v>112</v>
      </c>
      <c r="N15" s="35"/>
    </row>
    <row r="16" spans="2:14" ht="30.75" customHeight="1" x14ac:dyDescent="0.25">
      <c r="B16" s="124" t="s">
        <v>239</v>
      </c>
      <c r="C16" s="290" t="s">
        <v>240</v>
      </c>
      <c r="D16" s="290"/>
      <c r="E16" s="290"/>
      <c r="F16" s="290"/>
      <c r="G16" s="290"/>
      <c r="H16" s="290"/>
      <c r="I16" s="290"/>
      <c r="J16" s="50"/>
      <c r="K16" s="50"/>
      <c r="M16" s="47"/>
      <c r="N16" s="35"/>
    </row>
    <row r="17" spans="2:14" ht="30.75" customHeight="1" x14ac:dyDescent="0.25">
      <c r="B17" s="124" t="s">
        <v>241</v>
      </c>
      <c r="C17" s="295" t="s">
        <v>242</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246</v>
      </c>
      <c r="D19" s="290"/>
      <c r="E19" s="290"/>
      <c r="F19" s="290" t="s">
        <v>247</v>
      </c>
      <c r="G19" s="290"/>
      <c r="H19" s="290"/>
      <c r="I19" s="290"/>
      <c r="J19" s="50"/>
      <c r="K19" s="50"/>
      <c r="M19" s="47" t="s">
        <v>126</v>
      </c>
      <c r="N19" s="35"/>
    </row>
    <row r="20" spans="2:14" ht="39.75" customHeight="1" x14ac:dyDescent="0.25">
      <c r="B20" s="128" t="s">
        <v>248</v>
      </c>
      <c r="C20" s="295" t="s">
        <v>249</v>
      </c>
      <c r="D20" s="295"/>
      <c r="E20" s="295"/>
      <c r="F20" s="245" t="s">
        <v>250</v>
      </c>
      <c r="G20" s="245"/>
      <c r="H20" s="245"/>
      <c r="I20" s="245"/>
      <c r="J20" s="44"/>
      <c r="K20" s="44"/>
      <c r="M20" s="47"/>
      <c r="N20" s="35"/>
    </row>
    <row r="21" spans="2:14" ht="42" customHeight="1" x14ac:dyDescent="0.25">
      <c r="B21" s="128" t="s">
        <v>251</v>
      </c>
      <c r="C21" s="301" t="s">
        <v>252</v>
      </c>
      <c r="D21" s="301"/>
      <c r="E21" s="301"/>
      <c r="F21" s="302" t="s">
        <v>253</v>
      </c>
      <c r="G21" s="302"/>
      <c r="H21" s="302"/>
      <c r="I21" s="302"/>
      <c r="J21" s="49"/>
      <c r="K21" s="49"/>
      <c r="M21" s="53"/>
      <c r="N21" s="35"/>
    </row>
    <row r="22" spans="2:14" ht="23.25" customHeight="1" x14ac:dyDescent="0.25">
      <c r="B22" s="128" t="s">
        <v>254</v>
      </c>
      <c r="C22" s="303">
        <v>44562</v>
      </c>
      <c r="D22" s="303"/>
      <c r="E22" s="303"/>
      <c r="F22" s="127" t="s">
        <v>255</v>
      </c>
      <c r="G22" s="129">
        <v>4</v>
      </c>
      <c r="H22" s="127" t="s">
        <v>256</v>
      </c>
      <c r="I22" s="130">
        <v>6</v>
      </c>
      <c r="J22" s="54"/>
      <c r="K22" s="54"/>
      <c r="M22" s="53"/>
    </row>
    <row r="23" spans="2:14" ht="27" customHeight="1" x14ac:dyDescent="0.25">
      <c r="B23" s="128" t="s">
        <v>257</v>
      </c>
      <c r="C23" s="303">
        <v>44926</v>
      </c>
      <c r="D23" s="303"/>
      <c r="E23" s="303"/>
      <c r="F23" s="127" t="s">
        <v>258</v>
      </c>
      <c r="G23" s="304">
        <v>4</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4">
        <v>0</v>
      </c>
      <c r="D27" s="137">
        <v>0</v>
      </c>
      <c r="E27" s="138">
        <f t="shared" ref="E27:E38" si="0">IF(OR(C27=0,C27=""),0,D27/C27)</f>
        <v>0</v>
      </c>
      <c r="F27" s="306">
        <f>SUM(C27:C38)</f>
        <v>4</v>
      </c>
      <c r="G27" s="306">
        <f>SUM(D27:D38)</f>
        <v>1</v>
      </c>
      <c r="H27" s="139">
        <f>+(D27*100%)/$G$23</f>
        <v>0</v>
      </c>
      <c r="I27" s="306">
        <f>G27+I22</f>
        <v>7</v>
      </c>
      <c r="J27" s="70"/>
      <c r="K27" s="70"/>
      <c r="M27" s="53"/>
    </row>
    <row r="28" spans="2:14" ht="19.5" customHeight="1" x14ac:dyDescent="0.25">
      <c r="B28" s="136" t="s">
        <v>152</v>
      </c>
      <c r="C28" s="194">
        <v>0</v>
      </c>
      <c r="D28" s="137">
        <v>0</v>
      </c>
      <c r="E28" s="138">
        <f t="shared" si="0"/>
        <v>0</v>
      </c>
      <c r="F28" s="306"/>
      <c r="G28" s="306"/>
      <c r="H28" s="139">
        <f t="shared" ref="H28:H38" si="1">+IF(D28="","",((D28*100%)/$G$23)+H27)</f>
        <v>0</v>
      </c>
      <c r="I28" s="306"/>
      <c r="J28" s="70"/>
      <c r="K28" s="70"/>
      <c r="M28" s="53"/>
    </row>
    <row r="29" spans="2:14" ht="19.5" customHeight="1" x14ac:dyDescent="0.25">
      <c r="B29" s="136" t="s">
        <v>153</v>
      </c>
      <c r="C29" s="194">
        <v>1</v>
      </c>
      <c r="D29" s="137">
        <v>1</v>
      </c>
      <c r="E29" s="138">
        <f t="shared" si="0"/>
        <v>1</v>
      </c>
      <c r="F29" s="306"/>
      <c r="G29" s="306"/>
      <c r="H29" s="139">
        <f t="shared" si="1"/>
        <v>0.25</v>
      </c>
      <c r="I29" s="306"/>
      <c r="J29" s="70"/>
      <c r="K29" s="70"/>
      <c r="M29" s="53"/>
    </row>
    <row r="30" spans="2:14" ht="19.5" customHeight="1" x14ac:dyDescent="0.25">
      <c r="B30" s="136" t="s">
        <v>154</v>
      </c>
      <c r="C30" s="194">
        <v>0</v>
      </c>
      <c r="D30" s="137"/>
      <c r="E30" s="138">
        <f t="shared" si="0"/>
        <v>0</v>
      </c>
      <c r="F30" s="306"/>
      <c r="G30" s="306"/>
      <c r="H30" s="139" t="str">
        <f t="shared" si="1"/>
        <v/>
      </c>
      <c r="I30" s="306"/>
      <c r="J30" s="70"/>
      <c r="K30" s="70"/>
    </row>
    <row r="31" spans="2:14" ht="19.5" customHeight="1" x14ac:dyDescent="0.25">
      <c r="B31" s="136" t="s">
        <v>155</v>
      </c>
      <c r="C31" s="194">
        <v>0</v>
      </c>
      <c r="D31" s="137"/>
      <c r="E31" s="138">
        <f t="shared" si="0"/>
        <v>0</v>
      </c>
      <c r="F31" s="306"/>
      <c r="G31" s="306"/>
      <c r="H31" s="139" t="str">
        <f t="shared" si="1"/>
        <v/>
      </c>
      <c r="I31" s="306"/>
      <c r="J31" s="70"/>
      <c r="K31" s="70"/>
    </row>
    <row r="32" spans="2:14" ht="19.5" customHeight="1" x14ac:dyDescent="0.25">
      <c r="B32" s="136" t="s">
        <v>156</v>
      </c>
      <c r="C32" s="194">
        <v>1</v>
      </c>
      <c r="D32" s="137"/>
      <c r="E32" s="138">
        <f t="shared" si="0"/>
        <v>0</v>
      </c>
      <c r="F32" s="306"/>
      <c r="G32" s="306"/>
      <c r="H32" s="139" t="str">
        <f t="shared" si="1"/>
        <v/>
      </c>
      <c r="I32" s="306"/>
      <c r="J32" s="70"/>
      <c r="K32" s="70"/>
    </row>
    <row r="33" spans="2:11" ht="19.5" customHeight="1" x14ac:dyDescent="0.25">
      <c r="B33" s="136" t="s">
        <v>157</v>
      </c>
      <c r="C33" s="194">
        <v>0</v>
      </c>
      <c r="D33" s="137"/>
      <c r="E33" s="138">
        <f t="shared" si="0"/>
        <v>0</v>
      </c>
      <c r="F33" s="306"/>
      <c r="G33" s="306"/>
      <c r="H33" s="139" t="str">
        <f t="shared" si="1"/>
        <v/>
      </c>
      <c r="I33" s="306"/>
      <c r="J33" s="70"/>
      <c r="K33" s="70"/>
    </row>
    <row r="34" spans="2:11" ht="19.5" customHeight="1" x14ac:dyDescent="0.25">
      <c r="B34" s="136" t="s">
        <v>158</v>
      </c>
      <c r="C34" s="194">
        <v>0</v>
      </c>
      <c r="D34" s="137"/>
      <c r="E34" s="138">
        <f t="shared" si="0"/>
        <v>0</v>
      </c>
      <c r="F34" s="306"/>
      <c r="G34" s="306"/>
      <c r="H34" s="139" t="str">
        <f t="shared" si="1"/>
        <v/>
      </c>
      <c r="I34" s="306"/>
      <c r="J34" s="70"/>
      <c r="K34" s="70"/>
    </row>
    <row r="35" spans="2:11" ht="19.5" customHeight="1" x14ac:dyDescent="0.25">
      <c r="B35" s="136" t="s">
        <v>159</v>
      </c>
      <c r="C35" s="194">
        <v>1</v>
      </c>
      <c r="D35" s="137"/>
      <c r="E35" s="138">
        <f t="shared" si="0"/>
        <v>0</v>
      </c>
      <c r="F35" s="306"/>
      <c r="G35" s="306"/>
      <c r="H35" s="139" t="str">
        <f t="shared" si="1"/>
        <v/>
      </c>
      <c r="I35" s="306"/>
      <c r="J35" s="70"/>
      <c r="K35" s="70"/>
    </row>
    <row r="36" spans="2:11" ht="19.5" customHeight="1" x14ac:dyDescent="0.25">
      <c r="B36" s="136" t="s">
        <v>160</v>
      </c>
      <c r="C36" s="194">
        <v>0</v>
      </c>
      <c r="D36" s="137"/>
      <c r="E36" s="138">
        <f t="shared" si="0"/>
        <v>0</v>
      </c>
      <c r="F36" s="306"/>
      <c r="G36" s="306"/>
      <c r="H36" s="139" t="str">
        <f t="shared" si="1"/>
        <v/>
      </c>
      <c r="I36" s="306"/>
      <c r="J36" s="70"/>
      <c r="K36" s="70"/>
    </row>
    <row r="37" spans="2:11" ht="19.5" customHeight="1" x14ac:dyDescent="0.25">
      <c r="B37" s="136" t="s">
        <v>161</v>
      </c>
      <c r="C37" s="194">
        <v>0</v>
      </c>
      <c r="D37" s="137"/>
      <c r="E37" s="138">
        <f t="shared" si="0"/>
        <v>0</v>
      </c>
      <c r="F37" s="306"/>
      <c r="G37" s="306"/>
      <c r="H37" s="139" t="str">
        <f t="shared" si="1"/>
        <v/>
      </c>
      <c r="I37" s="306"/>
      <c r="J37" s="70"/>
      <c r="K37" s="70"/>
    </row>
    <row r="38" spans="2:11" ht="19.5" customHeight="1" x14ac:dyDescent="0.25">
      <c r="B38" s="136" t="s">
        <v>162</v>
      </c>
      <c r="C38" s="194">
        <v>1</v>
      </c>
      <c r="D38" s="137"/>
      <c r="E38" s="138">
        <f t="shared" si="0"/>
        <v>0</v>
      </c>
      <c r="F38" s="306"/>
      <c r="G38" s="306"/>
      <c r="H38" s="139" t="str">
        <f t="shared" si="1"/>
        <v/>
      </c>
      <c r="I38" s="306"/>
      <c r="J38" s="70"/>
      <c r="K38" s="70"/>
    </row>
    <row r="39" spans="2:11" ht="91.5" customHeight="1" x14ac:dyDescent="0.25">
      <c r="B39" s="140" t="s">
        <v>270</v>
      </c>
      <c r="C39" s="307" t="s">
        <v>383</v>
      </c>
      <c r="D39" s="307"/>
      <c r="E39" s="307"/>
      <c r="F39" s="307"/>
      <c r="G39" s="307"/>
      <c r="H39" s="307"/>
      <c r="I39" s="307"/>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07" t="s">
        <v>383</v>
      </c>
      <c r="D45" s="307"/>
      <c r="E45" s="307"/>
      <c r="F45" s="307"/>
      <c r="G45" s="307"/>
      <c r="H45" s="307"/>
      <c r="I45" s="307"/>
      <c r="J45" s="74"/>
      <c r="K45" s="74"/>
    </row>
    <row r="46" spans="2:11" ht="32.25" customHeight="1" x14ac:dyDescent="0.25">
      <c r="B46" s="124" t="s">
        <v>272</v>
      </c>
      <c r="C46" s="312" t="s">
        <v>273</v>
      </c>
      <c r="D46" s="312"/>
      <c r="E46" s="312"/>
      <c r="F46" s="312"/>
      <c r="G46" s="312"/>
      <c r="H46" s="312"/>
      <c r="I46" s="312"/>
      <c r="J46" s="74"/>
      <c r="K46" s="74"/>
    </row>
    <row r="47" spans="2:11" ht="66" customHeight="1" x14ac:dyDescent="0.25">
      <c r="B47" s="141" t="s">
        <v>274</v>
      </c>
      <c r="C47" s="313" t="s">
        <v>275</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BVymWPvAYeSSbS6pG1avmsfPB4qBCehBqjQmMVPR83z7LTQnBIWKyOcISAwpcJkZdScj2aEunbOfAPyNgVJC3g==" saltValue="PaiE3OxKVnoddc14tp0WA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7" zoomScaleNormal="100" workbookViewId="0">
      <selection activeCell="D30" sqref="D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2</v>
      </c>
      <c r="D6" s="289" t="s">
        <v>215</v>
      </c>
      <c r="E6" s="289"/>
      <c r="F6" s="290" t="s">
        <v>289</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290</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42</v>
      </c>
      <c r="I13" s="295"/>
      <c r="J13" s="44"/>
      <c r="K13" s="44"/>
      <c r="M13" s="47" t="s">
        <v>105</v>
      </c>
    </row>
    <row r="14" spans="2:14" ht="64.5" customHeight="1" x14ac:dyDescent="0.25">
      <c r="B14" s="124" t="s">
        <v>235</v>
      </c>
      <c r="C14" s="297" t="s">
        <v>291</v>
      </c>
      <c r="D14" s="297"/>
      <c r="E14" s="297"/>
      <c r="F14" s="297"/>
      <c r="G14" s="297"/>
      <c r="H14" s="297"/>
      <c r="I14" s="297"/>
      <c r="J14" s="48"/>
      <c r="K14" s="48"/>
      <c r="M14" s="47" t="s">
        <v>108</v>
      </c>
      <c r="N14" s="35"/>
    </row>
    <row r="15" spans="2:14" ht="30.75" customHeight="1" x14ac:dyDescent="0.25">
      <c r="B15" s="124" t="s">
        <v>237</v>
      </c>
      <c r="C15" s="246" t="s">
        <v>238</v>
      </c>
      <c r="D15" s="246"/>
      <c r="E15" s="246"/>
      <c r="F15" s="246"/>
      <c r="G15" s="246"/>
      <c r="H15" s="246"/>
      <c r="I15" s="246"/>
      <c r="J15" s="49"/>
      <c r="K15" s="49"/>
      <c r="M15" s="47" t="s">
        <v>112</v>
      </c>
      <c r="N15" s="35"/>
    </row>
    <row r="16" spans="2:14" ht="30.75" customHeight="1" x14ac:dyDescent="0.25">
      <c r="B16" s="124" t="s">
        <v>239</v>
      </c>
      <c r="C16" s="290" t="s">
        <v>292</v>
      </c>
      <c r="D16" s="290"/>
      <c r="E16" s="290"/>
      <c r="F16" s="290"/>
      <c r="G16" s="290"/>
      <c r="H16" s="290"/>
      <c r="I16" s="290"/>
      <c r="J16" s="50"/>
      <c r="K16" s="50"/>
      <c r="M16" s="47"/>
      <c r="N16" s="35"/>
    </row>
    <row r="17" spans="2:14" ht="30.75" customHeight="1" x14ac:dyDescent="0.25">
      <c r="B17" s="124" t="s">
        <v>241</v>
      </c>
      <c r="C17" s="295" t="s">
        <v>293</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294</v>
      </c>
      <c r="D19" s="290"/>
      <c r="E19" s="290"/>
      <c r="F19" s="290" t="s">
        <v>295</v>
      </c>
      <c r="G19" s="290"/>
      <c r="H19" s="290"/>
      <c r="I19" s="290"/>
      <c r="J19" s="50"/>
      <c r="K19" s="50"/>
      <c r="M19" s="47" t="s">
        <v>126</v>
      </c>
      <c r="N19" s="35"/>
    </row>
    <row r="20" spans="2:14" ht="39.75" customHeight="1" x14ac:dyDescent="0.25">
      <c r="B20" s="128" t="s">
        <v>248</v>
      </c>
      <c r="C20" s="295" t="s">
        <v>296</v>
      </c>
      <c r="D20" s="295"/>
      <c r="E20" s="295"/>
      <c r="F20" s="245" t="s">
        <v>297</v>
      </c>
      <c r="G20" s="245"/>
      <c r="H20" s="245"/>
      <c r="I20" s="245"/>
      <c r="J20" s="44"/>
      <c r="K20" s="44"/>
      <c r="M20" s="47"/>
      <c r="N20" s="35"/>
    </row>
    <row r="21" spans="2:14" ht="42" customHeight="1" x14ac:dyDescent="0.25">
      <c r="B21" s="128" t="s">
        <v>251</v>
      </c>
      <c r="C21" s="301" t="s">
        <v>298</v>
      </c>
      <c r="D21" s="301"/>
      <c r="E21" s="301"/>
      <c r="F21" s="302" t="s">
        <v>299</v>
      </c>
      <c r="G21" s="302"/>
      <c r="H21" s="302"/>
      <c r="I21" s="302"/>
      <c r="J21" s="49"/>
      <c r="K21" s="49"/>
      <c r="M21" s="53"/>
      <c r="N21" s="35"/>
    </row>
    <row r="22" spans="2:14" ht="23.25" customHeight="1" x14ac:dyDescent="0.25">
      <c r="B22" s="128" t="s">
        <v>254</v>
      </c>
      <c r="C22" s="303">
        <v>44562</v>
      </c>
      <c r="D22" s="303"/>
      <c r="E22" s="303"/>
      <c r="F22" s="127" t="s">
        <v>255</v>
      </c>
      <c r="G22" s="129">
        <v>1</v>
      </c>
      <c r="H22" s="127" t="s">
        <v>256</v>
      </c>
      <c r="I22" s="130">
        <v>2</v>
      </c>
      <c r="J22" s="54"/>
      <c r="K22" s="54"/>
      <c r="M22" s="53"/>
    </row>
    <row r="23" spans="2:14" ht="27" customHeight="1" x14ac:dyDescent="0.25">
      <c r="B23" s="128" t="s">
        <v>257</v>
      </c>
      <c r="C23" s="303">
        <v>44926</v>
      </c>
      <c r="D23" s="303"/>
      <c r="E23" s="303"/>
      <c r="F23" s="127" t="s">
        <v>258</v>
      </c>
      <c r="G23" s="304">
        <v>1</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0">
        <v>0</v>
      </c>
      <c r="D27" s="151">
        <v>0</v>
      </c>
      <c r="E27" s="138">
        <f t="shared" ref="E27:E38" si="0">IF(OR(C27=0,C27=""),0,D27/C27)</f>
        <v>0</v>
      </c>
      <c r="F27" s="306">
        <f>SUM(C27:C38)</f>
        <v>1</v>
      </c>
      <c r="G27" s="306">
        <f>SUM(D27:D38)</f>
        <v>0</v>
      </c>
      <c r="H27" s="139">
        <f>+(D27*100%)/$G$23</f>
        <v>0</v>
      </c>
      <c r="I27" s="306">
        <f>G27+I22</f>
        <v>2</v>
      </c>
      <c r="J27" s="70"/>
      <c r="K27" s="70"/>
      <c r="M27" s="53"/>
    </row>
    <row r="28" spans="2:14" ht="19.5" customHeight="1" x14ac:dyDescent="0.25">
      <c r="B28" s="136" t="s">
        <v>152</v>
      </c>
      <c r="C28" s="150">
        <v>0</v>
      </c>
      <c r="D28" s="151">
        <v>0</v>
      </c>
      <c r="E28" s="138">
        <f t="shared" si="0"/>
        <v>0</v>
      </c>
      <c r="F28" s="306"/>
      <c r="G28" s="306"/>
      <c r="H28" s="139">
        <f t="shared" ref="H28:H38" si="1">+IF(D28="","",((D28*100%)/$G$23)+H27)</f>
        <v>0</v>
      </c>
      <c r="I28" s="306"/>
      <c r="J28" s="70"/>
      <c r="K28" s="70"/>
      <c r="M28" s="53"/>
    </row>
    <row r="29" spans="2:14" ht="19.5" customHeight="1" x14ac:dyDescent="0.25">
      <c r="B29" s="136" t="s">
        <v>153</v>
      </c>
      <c r="C29" s="150">
        <v>0</v>
      </c>
      <c r="D29" s="151">
        <v>0</v>
      </c>
      <c r="E29" s="138">
        <f t="shared" si="0"/>
        <v>0</v>
      </c>
      <c r="F29" s="306"/>
      <c r="G29" s="306"/>
      <c r="H29" s="139">
        <f t="shared" si="1"/>
        <v>0</v>
      </c>
      <c r="I29" s="306"/>
      <c r="J29" s="70"/>
      <c r="K29" s="70"/>
      <c r="M29" s="53"/>
    </row>
    <row r="30" spans="2:14" ht="19.5" customHeight="1" x14ac:dyDescent="0.25">
      <c r="B30" s="136" t="s">
        <v>154</v>
      </c>
      <c r="C30" s="150">
        <v>1</v>
      </c>
      <c r="D30" s="151"/>
      <c r="E30" s="138">
        <f t="shared" si="0"/>
        <v>0</v>
      </c>
      <c r="F30" s="306"/>
      <c r="G30" s="306"/>
      <c r="H30" s="139" t="str">
        <f t="shared" si="1"/>
        <v/>
      </c>
      <c r="I30" s="306"/>
      <c r="J30" s="70"/>
      <c r="K30" s="70"/>
    </row>
    <row r="31" spans="2:14" ht="19.5" customHeight="1" x14ac:dyDescent="0.25">
      <c r="B31" s="136" t="s">
        <v>155</v>
      </c>
      <c r="C31" s="150">
        <v>0</v>
      </c>
      <c r="D31" s="151"/>
      <c r="E31" s="138">
        <f t="shared" si="0"/>
        <v>0</v>
      </c>
      <c r="F31" s="306"/>
      <c r="G31" s="306"/>
      <c r="H31" s="139" t="str">
        <f t="shared" si="1"/>
        <v/>
      </c>
      <c r="I31" s="306"/>
      <c r="J31" s="70"/>
      <c r="K31" s="70"/>
    </row>
    <row r="32" spans="2:14" ht="19.5" customHeight="1" x14ac:dyDescent="0.25">
      <c r="B32" s="136" t="s">
        <v>156</v>
      </c>
      <c r="C32" s="150">
        <v>0</v>
      </c>
      <c r="D32" s="151"/>
      <c r="E32" s="138">
        <f t="shared" si="0"/>
        <v>0</v>
      </c>
      <c r="F32" s="306"/>
      <c r="G32" s="306"/>
      <c r="H32" s="139" t="str">
        <f t="shared" si="1"/>
        <v/>
      </c>
      <c r="I32" s="306"/>
      <c r="J32" s="70"/>
      <c r="K32" s="70"/>
    </row>
    <row r="33" spans="2:11" ht="19.5" customHeight="1" x14ac:dyDescent="0.25">
      <c r="B33" s="136" t="s">
        <v>157</v>
      </c>
      <c r="C33" s="150">
        <v>0</v>
      </c>
      <c r="D33" s="151"/>
      <c r="E33" s="138">
        <f t="shared" si="0"/>
        <v>0</v>
      </c>
      <c r="F33" s="306"/>
      <c r="G33" s="306"/>
      <c r="H33" s="139" t="str">
        <f t="shared" si="1"/>
        <v/>
      </c>
      <c r="I33" s="306"/>
      <c r="J33" s="70"/>
      <c r="K33" s="70"/>
    </row>
    <row r="34" spans="2:11" ht="19.5" customHeight="1" x14ac:dyDescent="0.25">
      <c r="B34" s="136" t="s">
        <v>158</v>
      </c>
      <c r="C34" s="150">
        <v>0</v>
      </c>
      <c r="D34" s="151"/>
      <c r="E34" s="138">
        <f t="shared" si="0"/>
        <v>0</v>
      </c>
      <c r="F34" s="306"/>
      <c r="G34" s="306"/>
      <c r="H34" s="139" t="str">
        <f t="shared" si="1"/>
        <v/>
      </c>
      <c r="I34" s="306"/>
      <c r="J34" s="70"/>
      <c r="K34" s="70"/>
    </row>
    <row r="35" spans="2:11" ht="19.5" customHeight="1" x14ac:dyDescent="0.25">
      <c r="B35" s="136" t="s">
        <v>159</v>
      </c>
      <c r="C35" s="150">
        <v>0</v>
      </c>
      <c r="D35" s="151"/>
      <c r="E35" s="138">
        <f t="shared" si="0"/>
        <v>0</v>
      </c>
      <c r="F35" s="306"/>
      <c r="G35" s="306"/>
      <c r="H35" s="139" t="str">
        <f t="shared" si="1"/>
        <v/>
      </c>
      <c r="I35" s="306"/>
      <c r="J35" s="70"/>
      <c r="K35" s="70"/>
    </row>
    <row r="36" spans="2:11" ht="19.5" customHeight="1" x14ac:dyDescent="0.25">
      <c r="B36" s="136" t="s">
        <v>160</v>
      </c>
      <c r="C36" s="150">
        <v>0</v>
      </c>
      <c r="D36" s="151"/>
      <c r="E36" s="138">
        <f t="shared" si="0"/>
        <v>0</v>
      </c>
      <c r="F36" s="306"/>
      <c r="G36" s="306"/>
      <c r="H36" s="139" t="str">
        <f t="shared" si="1"/>
        <v/>
      </c>
      <c r="I36" s="306"/>
      <c r="J36" s="70"/>
      <c r="K36" s="70"/>
    </row>
    <row r="37" spans="2:11" ht="19.5" customHeight="1" x14ac:dyDescent="0.25">
      <c r="B37" s="136" t="s">
        <v>161</v>
      </c>
      <c r="C37" s="150">
        <v>0</v>
      </c>
      <c r="D37" s="151"/>
      <c r="E37" s="138">
        <f t="shared" si="0"/>
        <v>0</v>
      </c>
      <c r="F37" s="306"/>
      <c r="G37" s="306"/>
      <c r="H37" s="139" t="str">
        <f t="shared" si="1"/>
        <v/>
      </c>
      <c r="I37" s="306"/>
      <c r="J37" s="70"/>
      <c r="K37" s="70"/>
    </row>
    <row r="38" spans="2:11" ht="19.5" customHeight="1" x14ac:dyDescent="0.25">
      <c r="B38" s="136" t="s">
        <v>162</v>
      </c>
      <c r="C38" s="152">
        <v>0</v>
      </c>
      <c r="D38" s="151"/>
      <c r="E38" s="138">
        <f t="shared" si="0"/>
        <v>0</v>
      </c>
      <c r="F38" s="306"/>
      <c r="G38" s="306"/>
      <c r="H38" s="139" t="str">
        <f t="shared" si="1"/>
        <v/>
      </c>
      <c r="I38" s="306"/>
      <c r="J38" s="70"/>
      <c r="K38" s="70"/>
    </row>
    <row r="39" spans="2:11" ht="52.5" customHeight="1" x14ac:dyDescent="0.25">
      <c r="B39" s="140" t="s">
        <v>270</v>
      </c>
      <c r="C39" s="307" t="s">
        <v>300</v>
      </c>
      <c r="D39" s="307"/>
      <c r="E39" s="307"/>
      <c r="F39" s="307"/>
      <c r="G39" s="307"/>
      <c r="H39" s="307"/>
      <c r="I39" s="307"/>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12" t="s">
        <v>301</v>
      </c>
      <c r="D45" s="312"/>
      <c r="E45" s="312"/>
      <c r="F45" s="312"/>
      <c r="G45" s="312"/>
      <c r="H45" s="312"/>
      <c r="I45" s="312"/>
      <c r="J45" s="74"/>
      <c r="K45" s="74"/>
    </row>
    <row r="46" spans="2:11" ht="38.25" customHeight="1" x14ac:dyDescent="0.25">
      <c r="B46" s="124" t="s">
        <v>272</v>
      </c>
      <c r="C46" s="312" t="s">
        <v>273</v>
      </c>
      <c r="D46" s="312"/>
      <c r="E46" s="312"/>
      <c r="F46" s="312"/>
      <c r="G46" s="312"/>
      <c r="H46" s="312"/>
      <c r="I46" s="312"/>
      <c r="J46" s="74"/>
      <c r="K46" s="74"/>
    </row>
    <row r="47" spans="2:11" ht="66" customHeight="1" x14ac:dyDescent="0.25">
      <c r="B47" s="141" t="s">
        <v>274</v>
      </c>
      <c r="C47" s="313" t="s">
        <v>302</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DZkvz0x87hRDGS5KPGzSW1gZPA89DlVqklKhSyfSl0en2Zg5VyGJpL6/Vl9//Auy3GbZPtIYnyrzUK6UI0H6Lg==" saltValue="KKJTqVBAN0vHFxEPUKq2c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6" zoomScale="110" zoomScaleNormal="110"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3</v>
      </c>
      <c r="D6" s="289" t="s">
        <v>215</v>
      </c>
      <c r="E6" s="289"/>
      <c r="F6" s="290" t="s">
        <v>303</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304</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42</v>
      </c>
      <c r="I13" s="295"/>
      <c r="J13" s="44"/>
      <c r="K13" s="44"/>
      <c r="M13" s="47" t="s">
        <v>105</v>
      </c>
    </row>
    <row r="14" spans="2:14" ht="64.5" customHeight="1" x14ac:dyDescent="0.25">
      <c r="B14" s="124" t="s">
        <v>235</v>
      </c>
      <c r="C14" s="297" t="s">
        <v>305</v>
      </c>
      <c r="D14" s="297"/>
      <c r="E14" s="297"/>
      <c r="F14" s="297"/>
      <c r="G14" s="297"/>
      <c r="H14" s="297"/>
      <c r="I14" s="297"/>
      <c r="J14" s="48"/>
      <c r="K14" s="48"/>
      <c r="M14" s="47" t="s">
        <v>108</v>
      </c>
      <c r="N14" s="35"/>
    </row>
    <row r="15" spans="2:14" ht="30.75" customHeight="1" x14ac:dyDescent="0.25">
      <c r="B15" s="124" t="s">
        <v>237</v>
      </c>
      <c r="C15" s="246" t="s">
        <v>306</v>
      </c>
      <c r="D15" s="246"/>
      <c r="E15" s="246"/>
      <c r="F15" s="246"/>
      <c r="G15" s="246"/>
      <c r="H15" s="246"/>
      <c r="I15" s="246"/>
      <c r="J15" s="49"/>
      <c r="K15" s="49"/>
      <c r="M15" s="47" t="s">
        <v>112</v>
      </c>
      <c r="N15" s="35"/>
    </row>
    <row r="16" spans="2:14" ht="30.75" customHeight="1" x14ac:dyDescent="0.25">
      <c r="B16" s="124" t="s">
        <v>239</v>
      </c>
      <c r="C16" s="290" t="s">
        <v>307</v>
      </c>
      <c r="D16" s="290"/>
      <c r="E16" s="290"/>
      <c r="F16" s="290"/>
      <c r="G16" s="290"/>
      <c r="H16" s="290"/>
      <c r="I16" s="290"/>
      <c r="J16" s="50"/>
      <c r="K16" s="50"/>
      <c r="M16" s="47"/>
      <c r="N16" s="35"/>
    </row>
    <row r="17" spans="2:14" ht="30.75" customHeight="1" x14ac:dyDescent="0.25">
      <c r="B17" s="124" t="s">
        <v>241</v>
      </c>
      <c r="C17" s="295" t="s">
        <v>308</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309</v>
      </c>
      <c r="D19" s="290"/>
      <c r="E19" s="290"/>
      <c r="F19" s="290" t="s">
        <v>310</v>
      </c>
      <c r="G19" s="290"/>
      <c r="H19" s="290"/>
      <c r="I19" s="290"/>
      <c r="J19" s="50"/>
      <c r="K19" s="50"/>
      <c r="M19" s="47" t="s">
        <v>126</v>
      </c>
      <c r="N19" s="35"/>
    </row>
    <row r="20" spans="2:14" ht="39.75" customHeight="1" x14ac:dyDescent="0.25">
      <c r="B20" s="128" t="s">
        <v>248</v>
      </c>
      <c r="C20" s="290" t="s">
        <v>311</v>
      </c>
      <c r="D20" s="290"/>
      <c r="E20" s="290"/>
      <c r="F20" s="245" t="s">
        <v>312</v>
      </c>
      <c r="G20" s="245"/>
      <c r="H20" s="245"/>
      <c r="I20" s="245"/>
      <c r="J20" s="44"/>
      <c r="K20" s="44"/>
      <c r="M20" s="47"/>
      <c r="N20" s="35"/>
    </row>
    <row r="21" spans="2:14" ht="42" customHeight="1" x14ac:dyDescent="0.25">
      <c r="B21" s="128" t="s">
        <v>251</v>
      </c>
      <c r="C21" s="301" t="s">
        <v>313</v>
      </c>
      <c r="D21" s="301"/>
      <c r="E21" s="301"/>
      <c r="F21" s="302" t="s">
        <v>314</v>
      </c>
      <c r="G21" s="302"/>
      <c r="H21" s="302"/>
      <c r="I21" s="302"/>
      <c r="J21" s="49"/>
      <c r="K21" s="49"/>
      <c r="M21" s="53"/>
      <c r="N21" s="35"/>
    </row>
    <row r="22" spans="2:14" ht="23.25" customHeight="1" x14ac:dyDescent="0.25">
      <c r="B22" s="128" t="s">
        <v>254</v>
      </c>
      <c r="C22" s="303">
        <v>44562</v>
      </c>
      <c r="D22" s="303"/>
      <c r="E22" s="303"/>
      <c r="F22" s="127" t="s">
        <v>255</v>
      </c>
      <c r="G22" s="129">
        <v>2</v>
      </c>
      <c r="H22" s="127" t="s">
        <v>256</v>
      </c>
      <c r="I22" s="153">
        <v>3</v>
      </c>
      <c r="J22" s="54"/>
      <c r="K22" s="54"/>
      <c r="M22" s="53"/>
    </row>
    <row r="23" spans="2:14" ht="27" customHeight="1" x14ac:dyDescent="0.25">
      <c r="B23" s="128" t="s">
        <v>257</v>
      </c>
      <c r="C23" s="303">
        <v>44926</v>
      </c>
      <c r="D23" s="303"/>
      <c r="E23" s="303"/>
      <c r="F23" s="127" t="s">
        <v>258</v>
      </c>
      <c r="G23" s="304">
        <v>2</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4">
        <v>0</v>
      </c>
      <c r="D27" s="155">
        <v>0</v>
      </c>
      <c r="E27" s="138">
        <f t="shared" ref="E27:E38" si="0">IF(OR(C27=0,C27=""),0,D27/C27)</f>
        <v>0</v>
      </c>
      <c r="F27" s="306">
        <f>SUM(C27:C38)</f>
        <v>2</v>
      </c>
      <c r="G27" s="306">
        <f>SUM(D27:D38)</f>
        <v>0</v>
      </c>
      <c r="H27" s="139">
        <f>+(D27*100%)/$G$23</f>
        <v>0</v>
      </c>
      <c r="I27" s="316">
        <f>G27+I22</f>
        <v>3</v>
      </c>
      <c r="J27" s="70"/>
      <c r="K27" s="70"/>
      <c r="M27" s="53"/>
    </row>
    <row r="28" spans="2:14" ht="19.5" customHeight="1" x14ac:dyDescent="0.25">
      <c r="B28" s="136" t="s">
        <v>152</v>
      </c>
      <c r="C28" s="154">
        <v>0</v>
      </c>
      <c r="D28" s="155">
        <v>0</v>
      </c>
      <c r="E28" s="138">
        <f t="shared" si="0"/>
        <v>0</v>
      </c>
      <c r="F28" s="306"/>
      <c r="G28" s="306"/>
      <c r="H28" s="139">
        <f t="shared" ref="H28:H38" si="1">+IF(D28="","",((D28*100%)/$G$23)+H27)</f>
        <v>0</v>
      </c>
      <c r="I28" s="316"/>
      <c r="J28" s="70"/>
      <c r="K28" s="70"/>
      <c r="M28" s="53"/>
    </row>
    <row r="29" spans="2:14" ht="19.5" customHeight="1" x14ac:dyDescent="0.25">
      <c r="B29" s="136" t="s">
        <v>153</v>
      </c>
      <c r="C29" s="154">
        <v>0</v>
      </c>
      <c r="D29" s="155">
        <v>0</v>
      </c>
      <c r="E29" s="138">
        <f t="shared" si="0"/>
        <v>0</v>
      </c>
      <c r="F29" s="306"/>
      <c r="G29" s="306"/>
      <c r="H29" s="139">
        <f t="shared" si="1"/>
        <v>0</v>
      </c>
      <c r="I29" s="316"/>
      <c r="J29" s="70"/>
      <c r="K29" s="70"/>
      <c r="M29" s="53"/>
    </row>
    <row r="30" spans="2:14" ht="19.5" customHeight="1" x14ac:dyDescent="0.25">
      <c r="B30" s="136" t="s">
        <v>154</v>
      </c>
      <c r="C30" s="154">
        <v>0</v>
      </c>
      <c r="D30" s="155"/>
      <c r="E30" s="138">
        <f t="shared" si="0"/>
        <v>0</v>
      </c>
      <c r="F30" s="306"/>
      <c r="G30" s="306"/>
      <c r="H30" s="139" t="str">
        <f t="shared" si="1"/>
        <v/>
      </c>
      <c r="I30" s="316"/>
      <c r="J30" s="70"/>
      <c r="K30" s="70"/>
    </row>
    <row r="31" spans="2:14" ht="19.5" customHeight="1" x14ac:dyDescent="0.25">
      <c r="B31" s="136" t="s">
        <v>155</v>
      </c>
      <c r="C31" s="154">
        <v>0</v>
      </c>
      <c r="D31" s="155"/>
      <c r="E31" s="138">
        <f t="shared" si="0"/>
        <v>0</v>
      </c>
      <c r="F31" s="306"/>
      <c r="G31" s="306"/>
      <c r="H31" s="139" t="str">
        <f t="shared" si="1"/>
        <v/>
      </c>
      <c r="I31" s="316"/>
      <c r="J31" s="70"/>
      <c r="K31" s="70"/>
    </row>
    <row r="32" spans="2:14" ht="19.5" customHeight="1" x14ac:dyDescent="0.25">
      <c r="B32" s="136" t="s">
        <v>156</v>
      </c>
      <c r="C32" s="154">
        <v>0</v>
      </c>
      <c r="D32" s="155"/>
      <c r="E32" s="138">
        <f t="shared" si="0"/>
        <v>0</v>
      </c>
      <c r="F32" s="306"/>
      <c r="G32" s="306"/>
      <c r="H32" s="139" t="str">
        <f t="shared" si="1"/>
        <v/>
      </c>
      <c r="I32" s="316"/>
      <c r="J32" s="70"/>
      <c r="K32" s="70"/>
    </row>
    <row r="33" spans="2:11" ht="19.5" customHeight="1" x14ac:dyDescent="0.25">
      <c r="B33" s="136" t="s">
        <v>157</v>
      </c>
      <c r="C33" s="154">
        <v>0</v>
      </c>
      <c r="D33" s="155"/>
      <c r="E33" s="138">
        <f t="shared" si="0"/>
        <v>0</v>
      </c>
      <c r="F33" s="306"/>
      <c r="G33" s="306"/>
      <c r="H33" s="139" t="str">
        <f t="shared" si="1"/>
        <v/>
      </c>
      <c r="I33" s="316"/>
      <c r="J33" s="70"/>
      <c r="K33" s="70"/>
    </row>
    <row r="34" spans="2:11" ht="19.5" customHeight="1" x14ac:dyDescent="0.25">
      <c r="B34" s="136" t="s">
        <v>158</v>
      </c>
      <c r="C34" s="154">
        <v>0</v>
      </c>
      <c r="D34" s="155"/>
      <c r="E34" s="138">
        <f t="shared" si="0"/>
        <v>0</v>
      </c>
      <c r="F34" s="306"/>
      <c r="G34" s="306"/>
      <c r="H34" s="139" t="str">
        <f t="shared" si="1"/>
        <v/>
      </c>
      <c r="I34" s="316"/>
      <c r="J34" s="70"/>
      <c r="K34" s="70"/>
    </row>
    <row r="35" spans="2:11" ht="19.5" customHeight="1" x14ac:dyDescent="0.25">
      <c r="B35" s="136" t="s">
        <v>159</v>
      </c>
      <c r="C35" s="154">
        <v>0</v>
      </c>
      <c r="D35" s="155"/>
      <c r="E35" s="138">
        <f t="shared" si="0"/>
        <v>0</v>
      </c>
      <c r="F35" s="306"/>
      <c r="G35" s="306"/>
      <c r="H35" s="139" t="str">
        <f t="shared" si="1"/>
        <v/>
      </c>
      <c r="I35" s="316"/>
      <c r="J35" s="70"/>
      <c r="K35" s="70"/>
    </row>
    <row r="36" spans="2:11" ht="19.5" customHeight="1" x14ac:dyDescent="0.25">
      <c r="B36" s="136" t="s">
        <v>160</v>
      </c>
      <c r="C36" s="154">
        <v>0</v>
      </c>
      <c r="D36" s="155"/>
      <c r="E36" s="138">
        <f t="shared" si="0"/>
        <v>0</v>
      </c>
      <c r="F36" s="306"/>
      <c r="G36" s="306"/>
      <c r="H36" s="139" t="str">
        <f t="shared" si="1"/>
        <v/>
      </c>
      <c r="I36" s="316"/>
      <c r="J36" s="70"/>
      <c r="K36" s="70"/>
    </row>
    <row r="37" spans="2:11" ht="19.5" customHeight="1" x14ac:dyDescent="0.25">
      <c r="B37" s="136" t="s">
        <v>161</v>
      </c>
      <c r="C37" s="154">
        <v>0</v>
      </c>
      <c r="D37" s="155"/>
      <c r="E37" s="138">
        <f t="shared" si="0"/>
        <v>0</v>
      </c>
      <c r="F37" s="306"/>
      <c r="G37" s="306"/>
      <c r="H37" s="139" t="str">
        <f t="shared" si="1"/>
        <v/>
      </c>
      <c r="I37" s="316"/>
      <c r="J37" s="70"/>
      <c r="K37" s="70"/>
    </row>
    <row r="38" spans="2:11" ht="19.5" customHeight="1" x14ac:dyDescent="0.25">
      <c r="B38" s="136" t="s">
        <v>162</v>
      </c>
      <c r="C38" s="154">
        <v>2</v>
      </c>
      <c r="D38" s="155"/>
      <c r="E38" s="138">
        <f t="shared" si="0"/>
        <v>0</v>
      </c>
      <c r="F38" s="306"/>
      <c r="G38" s="306"/>
      <c r="H38" s="139" t="str">
        <f t="shared" si="1"/>
        <v/>
      </c>
      <c r="I38" s="316"/>
      <c r="J38" s="70"/>
      <c r="K38" s="70"/>
    </row>
    <row r="39" spans="2:11" ht="52.5" customHeight="1" x14ac:dyDescent="0.25">
      <c r="B39" s="140" t="s">
        <v>270</v>
      </c>
      <c r="C39" s="307" t="s">
        <v>315</v>
      </c>
      <c r="D39" s="307"/>
      <c r="E39" s="307"/>
      <c r="F39" s="307"/>
      <c r="G39" s="307"/>
      <c r="H39" s="307"/>
      <c r="I39" s="307"/>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12" t="s">
        <v>316</v>
      </c>
      <c r="D45" s="312"/>
      <c r="E45" s="312"/>
      <c r="F45" s="312"/>
      <c r="G45" s="312"/>
      <c r="H45" s="312"/>
      <c r="I45" s="312"/>
      <c r="J45" s="74"/>
      <c r="K45" s="74"/>
    </row>
    <row r="46" spans="2:11" ht="32.25" customHeight="1" x14ac:dyDescent="0.25">
      <c r="B46" s="124" t="s">
        <v>272</v>
      </c>
      <c r="C46" s="312" t="s">
        <v>273</v>
      </c>
      <c r="D46" s="312"/>
      <c r="E46" s="312"/>
      <c r="F46" s="312"/>
      <c r="G46" s="312"/>
      <c r="H46" s="312"/>
      <c r="I46" s="312"/>
      <c r="J46" s="74"/>
      <c r="K46" s="74"/>
    </row>
    <row r="47" spans="2:11" ht="66" customHeight="1" x14ac:dyDescent="0.25">
      <c r="B47" s="141" t="s">
        <v>274</v>
      </c>
      <c r="C47" s="313" t="s">
        <v>317</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GwTOxdN9buEGXKC/eYb66y5yLibqMhY2oBOuqWqS64v2VI/5+o6vhAH/ojgksb8/0dcycBi1yU87LZhjhCt/A==" saltValue="WIrGWoMskEAMsZVVeKBhi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formula2>0</formula2>
    </dataValidation>
    <dataValidation type="list" allowBlank="1" showInputMessage="1" showErrorMessage="1" sqref="H13:I13" xr:uid="{00000000-0002-0000-0500-000001000000}">
      <formula1>$N$5:$N$8</formula1>
      <formula2>0</formula2>
    </dataValidation>
    <dataValidation type="list" allowBlank="1" showInputMessage="1" showErrorMessage="1" sqref="J10:K10" xr:uid="{00000000-0002-0000-0500-000002000000}">
      <formula1>$M$21:$M$28</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C24:E24" xr:uid="{00000000-0002-0000-0500-000004000000}">
      <formula1>$M$12:$M$15</formula1>
      <formula2>0</formula2>
    </dataValidation>
    <dataValidation type="list" allowBlank="1" showInputMessage="1" showErrorMessage="1" sqref="H12:I12" xr:uid="{00000000-0002-0000-0500-000005000000}">
      <formula1>M17:M19</formula1>
      <formula2>0</formula2>
    </dataValidation>
    <dataValidation type="list" showDropDown="1" showInputMessage="1" showErrorMessage="1" sqref="K12" xr:uid="{00000000-0002-0000-05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5" zoomScaleNormal="100"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4</v>
      </c>
      <c r="D6" s="289" t="s">
        <v>215</v>
      </c>
      <c r="E6" s="289"/>
      <c r="F6" s="290" t="s">
        <v>318</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319</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42</v>
      </c>
      <c r="I13" s="295"/>
      <c r="J13" s="44"/>
      <c r="K13" s="44"/>
      <c r="M13" s="47" t="s">
        <v>105</v>
      </c>
    </row>
    <row r="14" spans="2:14" ht="64.5" customHeight="1" x14ac:dyDescent="0.25">
      <c r="B14" s="124" t="s">
        <v>235</v>
      </c>
      <c r="C14" s="297" t="s">
        <v>320</v>
      </c>
      <c r="D14" s="297"/>
      <c r="E14" s="297"/>
      <c r="F14" s="297"/>
      <c r="G14" s="297"/>
      <c r="H14" s="297"/>
      <c r="I14" s="297"/>
      <c r="J14" s="48"/>
      <c r="K14" s="48"/>
      <c r="M14" s="47" t="s">
        <v>108</v>
      </c>
      <c r="N14" s="35"/>
    </row>
    <row r="15" spans="2:14" ht="30.75" customHeight="1" x14ac:dyDescent="0.25">
      <c r="B15" s="124" t="s">
        <v>237</v>
      </c>
      <c r="C15" s="246" t="s">
        <v>306</v>
      </c>
      <c r="D15" s="246"/>
      <c r="E15" s="246"/>
      <c r="F15" s="246"/>
      <c r="G15" s="246"/>
      <c r="H15" s="246"/>
      <c r="I15" s="246"/>
      <c r="J15" s="49"/>
      <c r="K15" s="49"/>
      <c r="M15" s="47" t="s">
        <v>112</v>
      </c>
      <c r="N15" s="35"/>
    </row>
    <row r="16" spans="2:14" ht="30.75" customHeight="1" x14ac:dyDescent="0.25">
      <c r="B16" s="124" t="s">
        <v>239</v>
      </c>
      <c r="C16" s="290" t="s">
        <v>321</v>
      </c>
      <c r="D16" s="290"/>
      <c r="E16" s="290"/>
      <c r="F16" s="290"/>
      <c r="G16" s="290"/>
      <c r="H16" s="290"/>
      <c r="I16" s="290"/>
      <c r="J16" s="50"/>
      <c r="K16" s="50"/>
      <c r="M16" s="47"/>
      <c r="N16" s="35"/>
    </row>
    <row r="17" spans="2:14" ht="30.75" customHeight="1" x14ac:dyDescent="0.25">
      <c r="B17" s="124" t="s">
        <v>241</v>
      </c>
      <c r="C17" s="295" t="s">
        <v>322</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323</v>
      </c>
      <c r="D19" s="290"/>
      <c r="E19" s="290"/>
      <c r="F19" s="290" t="s">
        <v>324</v>
      </c>
      <c r="G19" s="290"/>
      <c r="H19" s="290"/>
      <c r="I19" s="290"/>
      <c r="J19" s="50"/>
      <c r="K19" s="50"/>
      <c r="M19" s="47" t="s">
        <v>126</v>
      </c>
      <c r="N19" s="35"/>
    </row>
    <row r="20" spans="2:14" ht="39.75" customHeight="1" x14ac:dyDescent="0.25">
      <c r="B20" s="128" t="s">
        <v>248</v>
      </c>
      <c r="C20" s="290" t="s">
        <v>325</v>
      </c>
      <c r="D20" s="290"/>
      <c r="E20" s="290"/>
      <c r="F20" s="245" t="s">
        <v>326</v>
      </c>
      <c r="G20" s="245"/>
      <c r="H20" s="245"/>
      <c r="I20" s="245"/>
      <c r="J20" s="44"/>
      <c r="K20" s="44"/>
      <c r="M20" s="47"/>
      <c r="N20" s="35"/>
    </row>
    <row r="21" spans="2:14" ht="42" customHeight="1" x14ac:dyDescent="0.25">
      <c r="B21" s="128" t="s">
        <v>251</v>
      </c>
      <c r="C21" s="301" t="s">
        <v>327</v>
      </c>
      <c r="D21" s="301"/>
      <c r="E21" s="301"/>
      <c r="F21" s="302" t="s">
        <v>328</v>
      </c>
      <c r="G21" s="302"/>
      <c r="H21" s="302"/>
      <c r="I21" s="302"/>
      <c r="J21" s="49"/>
      <c r="K21" s="49"/>
      <c r="M21" s="53"/>
      <c r="N21" s="35"/>
    </row>
    <row r="22" spans="2:14" ht="23.25" customHeight="1" x14ac:dyDescent="0.25">
      <c r="B22" s="128" t="s">
        <v>254</v>
      </c>
      <c r="C22" s="303">
        <v>44562</v>
      </c>
      <c r="D22" s="303"/>
      <c r="E22" s="303"/>
      <c r="F22" s="127" t="s">
        <v>255</v>
      </c>
      <c r="G22" s="129">
        <v>1</v>
      </c>
      <c r="H22" s="127" t="s">
        <v>256</v>
      </c>
      <c r="I22" s="130">
        <v>2</v>
      </c>
      <c r="J22" s="54"/>
      <c r="K22" s="54"/>
      <c r="M22" s="53"/>
    </row>
    <row r="23" spans="2:14" ht="27" customHeight="1" x14ac:dyDescent="0.25">
      <c r="B23" s="128" t="s">
        <v>257</v>
      </c>
      <c r="C23" s="303">
        <v>44926</v>
      </c>
      <c r="D23" s="303"/>
      <c r="E23" s="303"/>
      <c r="F23" s="127" t="s">
        <v>258</v>
      </c>
      <c r="G23" s="304">
        <v>1</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4">
        <v>0</v>
      </c>
      <c r="D27" s="155">
        <v>0</v>
      </c>
      <c r="E27" s="138">
        <f t="shared" ref="E27:E38" si="0">IF(OR(C27=0,C27=""),0,D27/C27)</f>
        <v>0</v>
      </c>
      <c r="F27" s="306">
        <f>SUM(C27:C38)</f>
        <v>1</v>
      </c>
      <c r="G27" s="306">
        <f>SUM(D27:D38)</f>
        <v>0</v>
      </c>
      <c r="H27" s="139">
        <f>+(D27*100%)/$G$23</f>
        <v>0</v>
      </c>
      <c r="I27" s="306">
        <f>G27+I22</f>
        <v>2</v>
      </c>
      <c r="J27" s="70"/>
      <c r="K27" s="70"/>
      <c r="M27" s="53"/>
    </row>
    <row r="28" spans="2:14" ht="19.5" customHeight="1" x14ac:dyDescent="0.25">
      <c r="B28" s="136" t="s">
        <v>152</v>
      </c>
      <c r="C28" s="154">
        <v>0</v>
      </c>
      <c r="D28" s="155">
        <v>0</v>
      </c>
      <c r="E28" s="138">
        <f t="shared" si="0"/>
        <v>0</v>
      </c>
      <c r="F28" s="306"/>
      <c r="G28" s="306"/>
      <c r="H28" s="139">
        <f t="shared" ref="H28:H38" si="1">+IF(D28="","",((D28*100%)/$G$23)+H27)</f>
        <v>0</v>
      </c>
      <c r="I28" s="306"/>
      <c r="J28" s="70"/>
      <c r="K28" s="70"/>
      <c r="M28" s="53"/>
    </row>
    <row r="29" spans="2:14" ht="19.5" customHeight="1" x14ac:dyDescent="0.25">
      <c r="B29" s="136" t="s">
        <v>153</v>
      </c>
      <c r="C29" s="154">
        <v>0</v>
      </c>
      <c r="D29" s="155">
        <v>0</v>
      </c>
      <c r="E29" s="138">
        <f t="shared" si="0"/>
        <v>0</v>
      </c>
      <c r="F29" s="306"/>
      <c r="G29" s="306"/>
      <c r="H29" s="139">
        <f t="shared" si="1"/>
        <v>0</v>
      </c>
      <c r="I29" s="306"/>
      <c r="J29" s="70"/>
      <c r="K29" s="70"/>
      <c r="M29" s="53"/>
    </row>
    <row r="30" spans="2:14" ht="19.5" customHeight="1" x14ac:dyDescent="0.25">
      <c r="B30" s="136" t="s">
        <v>154</v>
      </c>
      <c r="C30" s="154">
        <v>0</v>
      </c>
      <c r="D30" s="155"/>
      <c r="E30" s="138">
        <f t="shared" si="0"/>
        <v>0</v>
      </c>
      <c r="F30" s="306"/>
      <c r="G30" s="306"/>
      <c r="H30" s="139" t="str">
        <f t="shared" si="1"/>
        <v/>
      </c>
      <c r="I30" s="306"/>
      <c r="J30" s="70"/>
      <c r="K30" s="70"/>
    </row>
    <row r="31" spans="2:14" ht="19.5" customHeight="1" x14ac:dyDescent="0.25">
      <c r="B31" s="136" t="s">
        <v>155</v>
      </c>
      <c r="C31" s="154">
        <v>0</v>
      </c>
      <c r="D31" s="155"/>
      <c r="E31" s="138">
        <f t="shared" si="0"/>
        <v>0</v>
      </c>
      <c r="F31" s="306"/>
      <c r="G31" s="306"/>
      <c r="H31" s="139" t="str">
        <f t="shared" si="1"/>
        <v/>
      </c>
      <c r="I31" s="306"/>
      <c r="J31" s="70"/>
      <c r="K31" s="70"/>
    </row>
    <row r="32" spans="2:14" ht="19.5" customHeight="1" x14ac:dyDescent="0.25">
      <c r="B32" s="136" t="s">
        <v>156</v>
      </c>
      <c r="C32" s="154">
        <v>0</v>
      </c>
      <c r="D32" s="155"/>
      <c r="E32" s="138">
        <f t="shared" si="0"/>
        <v>0</v>
      </c>
      <c r="F32" s="306"/>
      <c r="G32" s="306"/>
      <c r="H32" s="139" t="str">
        <f t="shared" si="1"/>
        <v/>
      </c>
      <c r="I32" s="306"/>
      <c r="J32" s="70"/>
      <c r="K32" s="70"/>
    </row>
    <row r="33" spans="2:11" ht="19.5" customHeight="1" x14ac:dyDescent="0.25">
      <c r="B33" s="136" t="s">
        <v>157</v>
      </c>
      <c r="C33" s="154">
        <v>0</v>
      </c>
      <c r="D33" s="155"/>
      <c r="E33" s="138">
        <f t="shared" si="0"/>
        <v>0</v>
      </c>
      <c r="F33" s="306"/>
      <c r="G33" s="306"/>
      <c r="H33" s="139" t="str">
        <f t="shared" si="1"/>
        <v/>
      </c>
      <c r="I33" s="306"/>
      <c r="J33" s="70"/>
      <c r="K33" s="70"/>
    </row>
    <row r="34" spans="2:11" ht="19.5" customHeight="1" x14ac:dyDescent="0.25">
      <c r="B34" s="136" t="s">
        <v>158</v>
      </c>
      <c r="C34" s="154">
        <v>0</v>
      </c>
      <c r="D34" s="155"/>
      <c r="E34" s="138">
        <f t="shared" si="0"/>
        <v>0</v>
      </c>
      <c r="F34" s="306"/>
      <c r="G34" s="306"/>
      <c r="H34" s="139" t="str">
        <f t="shared" si="1"/>
        <v/>
      </c>
      <c r="I34" s="306"/>
      <c r="J34" s="70"/>
      <c r="K34" s="70"/>
    </row>
    <row r="35" spans="2:11" ht="19.5" customHeight="1" x14ac:dyDescent="0.25">
      <c r="B35" s="136" t="s">
        <v>159</v>
      </c>
      <c r="C35" s="154">
        <v>1</v>
      </c>
      <c r="D35" s="155"/>
      <c r="E35" s="138">
        <f t="shared" si="0"/>
        <v>0</v>
      </c>
      <c r="F35" s="306"/>
      <c r="G35" s="306"/>
      <c r="H35" s="139" t="str">
        <f t="shared" si="1"/>
        <v/>
      </c>
      <c r="I35" s="306"/>
      <c r="J35" s="70"/>
      <c r="K35" s="70"/>
    </row>
    <row r="36" spans="2:11" ht="19.5" customHeight="1" x14ac:dyDescent="0.25">
      <c r="B36" s="136" t="s">
        <v>160</v>
      </c>
      <c r="C36" s="154">
        <v>0</v>
      </c>
      <c r="D36" s="155"/>
      <c r="E36" s="138">
        <f t="shared" si="0"/>
        <v>0</v>
      </c>
      <c r="F36" s="306"/>
      <c r="G36" s="306"/>
      <c r="H36" s="139" t="str">
        <f t="shared" si="1"/>
        <v/>
      </c>
      <c r="I36" s="306"/>
      <c r="J36" s="70"/>
      <c r="K36" s="70"/>
    </row>
    <row r="37" spans="2:11" ht="19.5" customHeight="1" x14ac:dyDescent="0.25">
      <c r="B37" s="136" t="s">
        <v>161</v>
      </c>
      <c r="C37" s="154">
        <v>0</v>
      </c>
      <c r="D37" s="155"/>
      <c r="E37" s="138">
        <f t="shared" si="0"/>
        <v>0</v>
      </c>
      <c r="F37" s="306"/>
      <c r="G37" s="306"/>
      <c r="H37" s="139" t="str">
        <f t="shared" si="1"/>
        <v/>
      </c>
      <c r="I37" s="306"/>
      <c r="J37" s="70"/>
      <c r="K37" s="70"/>
    </row>
    <row r="38" spans="2:11" ht="19.5" customHeight="1" x14ac:dyDescent="0.25">
      <c r="B38" s="136" t="s">
        <v>162</v>
      </c>
      <c r="C38" s="154">
        <v>0</v>
      </c>
      <c r="D38" s="155"/>
      <c r="E38" s="138">
        <f t="shared" si="0"/>
        <v>0</v>
      </c>
      <c r="F38" s="306"/>
      <c r="G38" s="306"/>
      <c r="H38" s="139" t="str">
        <f t="shared" si="1"/>
        <v/>
      </c>
      <c r="I38" s="306"/>
      <c r="J38" s="70"/>
      <c r="K38" s="70"/>
    </row>
    <row r="39" spans="2:11" ht="52.5" customHeight="1" x14ac:dyDescent="0.25">
      <c r="B39" s="140" t="s">
        <v>270</v>
      </c>
      <c r="C39" s="312" t="s">
        <v>329</v>
      </c>
      <c r="D39" s="312"/>
      <c r="E39" s="312"/>
      <c r="F39" s="312"/>
      <c r="G39" s="312"/>
      <c r="H39" s="312"/>
      <c r="I39" s="312"/>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12" t="s">
        <v>330</v>
      </c>
      <c r="D45" s="312"/>
      <c r="E45" s="312"/>
      <c r="F45" s="312"/>
      <c r="G45" s="312"/>
      <c r="H45" s="312"/>
      <c r="I45" s="312"/>
      <c r="J45" s="74"/>
      <c r="K45" s="74"/>
    </row>
    <row r="46" spans="2:11" ht="32.25" customHeight="1" x14ac:dyDescent="0.25">
      <c r="B46" s="124" t="s">
        <v>272</v>
      </c>
      <c r="C46" s="312" t="s">
        <v>331</v>
      </c>
      <c r="D46" s="312"/>
      <c r="E46" s="312"/>
      <c r="F46" s="312"/>
      <c r="G46" s="312"/>
      <c r="H46" s="312"/>
      <c r="I46" s="312"/>
      <c r="J46" s="74"/>
      <c r="K46" s="74"/>
    </row>
    <row r="47" spans="2:11" ht="66" customHeight="1" x14ac:dyDescent="0.25">
      <c r="B47" s="141" t="s">
        <v>274</v>
      </c>
      <c r="C47" s="313" t="s">
        <v>332</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XVaKeTGHR8TS8rIBGpPS9h1VD7RjyygRg+xUvcgYBq6GdOeY2iopsMui/gLguk3+1QL2c5jkw7tp8zSwgko+Qg==" saltValue="YDykQL8MztCAHLpqBJE5e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formula2>0</formula2>
    </dataValidation>
    <dataValidation type="list" allowBlank="1" showInputMessage="1" showErrorMessage="1" sqref="H12:I12" xr:uid="{00000000-0002-0000-0600-000001000000}">
      <formula1>M17:M19</formula1>
      <formula2>0</formula2>
    </dataValidation>
    <dataValidation type="list" allowBlank="1" showInputMessage="1" showErrorMessage="1" sqref="C24:E24" xr:uid="{00000000-0002-0000-0600-000002000000}">
      <formula1>$M$12:$M$15</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J10:K10" xr:uid="{00000000-0002-0000-0600-000004000000}">
      <formula1>$M$21:$M$28</formula1>
      <formula2>0</formula2>
    </dataValidation>
    <dataValidation type="list" allowBlank="1" showInputMessage="1" showErrorMessage="1" sqref="H13:I13" xr:uid="{00000000-0002-0000-0600-000005000000}">
      <formula1>$N$5:$N$8</formula1>
      <formula2>0</formula2>
    </dataValidation>
    <dataValidation type="list" allowBlank="1" showInputMessage="1" showErrorMessage="1" sqref="C7 I7" xr:uid="{00000000-0002-0000-06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4" zoomScaleNormal="100"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5</v>
      </c>
      <c r="D6" s="289" t="s">
        <v>215</v>
      </c>
      <c r="E6" s="289"/>
      <c r="F6" s="290" t="s">
        <v>333</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334</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71</v>
      </c>
      <c r="I13" s="295"/>
      <c r="J13" s="44"/>
      <c r="K13" s="44"/>
      <c r="M13" s="47" t="s">
        <v>105</v>
      </c>
    </row>
    <row r="14" spans="2:14" ht="64.5" customHeight="1" x14ac:dyDescent="0.25">
      <c r="B14" s="124" t="s">
        <v>235</v>
      </c>
      <c r="C14" s="297" t="s">
        <v>335</v>
      </c>
      <c r="D14" s="297"/>
      <c r="E14" s="297"/>
      <c r="F14" s="297"/>
      <c r="G14" s="297"/>
      <c r="H14" s="297"/>
      <c r="I14" s="297"/>
      <c r="J14" s="48"/>
      <c r="K14" s="48"/>
      <c r="M14" s="47" t="s">
        <v>108</v>
      </c>
      <c r="N14" s="35"/>
    </row>
    <row r="15" spans="2:14" ht="30.75" customHeight="1" x14ac:dyDescent="0.25">
      <c r="B15" s="124" t="s">
        <v>237</v>
      </c>
      <c r="C15" s="246" t="s">
        <v>306</v>
      </c>
      <c r="D15" s="246"/>
      <c r="E15" s="246"/>
      <c r="F15" s="246"/>
      <c r="G15" s="246"/>
      <c r="H15" s="246"/>
      <c r="I15" s="246"/>
      <c r="J15" s="49"/>
      <c r="K15" s="49"/>
      <c r="M15" s="47" t="s">
        <v>112</v>
      </c>
      <c r="N15" s="35"/>
    </row>
    <row r="16" spans="2:14" ht="30.75" customHeight="1" x14ac:dyDescent="0.25">
      <c r="B16" s="124" t="s">
        <v>239</v>
      </c>
      <c r="C16" s="290" t="s">
        <v>336</v>
      </c>
      <c r="D16" s="290"/>
      <c r="E16" s="290"/>
      <c r="F16" s="290"/>
      <c r="G16" s="290"/>
      <c r="H16" s="290"/>
      <c r="I16" s="290"/>
      <c r="J16" s="50"/>
      <c r="K16" s="50"/>
      <c r="M16" s="47"/>
      <c r="N16" s="35"/>
    </row>
    <row r="17" spans="2:14" ht="30.75" customHeight="1" x14ac:dyDescent="0.25">
      <c r="B17" s="124" t="s">
        <v>241</v>
      </c>
      <c r="C17" s="295" t="s">
        <v>337</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338</v>
      </c>
      <c r="D19" s="290"/>
      <c r="E19" s="290"/>
      <c r="F19" s="290" t="s">
        <v>339</v>
      </c>
      <c r="G19" s="290"/>
      <c r="H19" s="290"/>
      <c r="I19" s="290"/>
      <c r="J19" s="50"/>
      <c r="K19" s="50"/>
      <c r="M19" s="47" t="s">
        <v>126</v>
      </c>
      <c r="N19" s="35"/>
    </row>
    <row r="20" spans="2:14" ht="39.75" customHeight="1" x14ac:dyDescent="0.25">
      <c r="B20" s="128" t="s">
        <v>248</v>
      </c>
      <c r="C20" s="290" t="s">
        <v>340</v>
      </c>
      <c r="D20" s="290"/>
      <c r="E20" s="290"/>
      <c r="F20" s="245" t="s">
        <v>341</v>
      </c>
      <c r="G20" s="245"/>
      <c r="H20" s="245"/>
      <c r="I20" s="245"/>
      <c r="J20" s="44"/>
      <c r="K20" s="44"/>
      <c r="M20" s="47"/>
      <c r="N20" s="35"/>
    </row>
    <row r="21" spans="2:14" ht="42" customHeight="1" x14ac:dyDescent="0.25">
      <c r="B21" s="128" t="s">
        <v>251</v>
      </c>
      <c r="C21" s="301" t="s">
        <v>342</v>
      </c>
      <c r="D21" s="301"/>
      <c r="E21" s="301"/>
      <c r="F21" s="302" t="s">
        <v>343</v>
      </c>
      <c r="G21" s="302"/>
      <c r="H21" s="302"/>
      <c r="I21" s="302"/>
      <c r="J21" s="49"/>
      <c r="K21" s="49"/>
      <c r="M21" s="53"/>
      <c r="N21" s="35"/>
    </row>
    <row r="22" spans="2:14" ht="23.25" customHeight="1" x14ac:dyDescent="0.25">
      <c r="B22" s="128" t="s">
        <v>254</v>
      </c>
      <c r="C22" s="303">
        <v>44562</v>
      </c>
      <c r="D22" s="303"/>
      <c r="E22" s="303"/>
      <c r="F22" s="127" t="s">
        <v>255</v>
      </c>
      <c r="G22" s="129">
        <v>3</v>
      </c>
      <c r="H22" s="127" t="s">
        <v>256</v>
      </c>
      <c r="I22" s="130">
        <v>3</v>
      </c>
      <c r="J22" s="54"/>
      <c r="K22" s="54"/>
      <c r="M22" s="53"/>
    </row>
    <row r="23" spans="2:14" ht="27" customHeight="1" x14ac:dyDescent="0.25">
      <c r="B23" s="128" t="s">
        <v>257</v>
      </c>
      <c r="C23" s="303">
        <v>44926</v>
      </c>
      <c r="D23" s="303"/>
      <c r="E23" s="303"/>
      <c r="F23" s="127" t="s">
        <v>258</v>
      </c>
      <c r="G23" s="304">
        <v>3</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4">
        <v>0</v>
      </c>
      <c r="D27" s="155">
        <v>0</v>
      </c>
      <c r="E27" s="138">
        <f t="shared" ref="E27:E38" si="0">IF(OR(C27=0,C27=""),0,D27/C27)</f>
        <v>0</v>
      </c>
      <c r="F27" s="306">
        <v>3</v>
      </c>
      <c r="G27" s="306">
        <v>3</v>
      </c>
      <c r="H27" s="139">
        <f>+(D27*100%)/$G$23</f>
        <v>0</v>
      </c>
      <c r="I27" s="306">
        <v>3</v>
      </c>
      <c r="J27" s="70"/>
      <c r="K27" s="70"/>
      <c r="M27" s="53"/>
    </row>
    <row r="28" spans="2:14" ht="19.5" customHeight="1" x14ac:dyDescent="0.25">
      <c r="B28" s="136" t="s">
        <v>152</v>
      </c>
      <c r="C28" s="154">
        <v>0</v>
      </c>
      <c r="D28" s="155">
        <v>0</v>
      </c>
      <c r="E28" s="138">
        <f t="shared" si="0"/>
        <v>0</v>
      </c>
      <c r="F28" s="306"/>
      <c r="G28" s="306"/>
      <c r="H28" s="139">
        <f>+IF(D28="","",((D28*100%)/$G$23)+H27)</f>
        <v>0</v>
      </c>
      <c r="I28" s="306"/>
      <c r="J28" s="70"/>
      <c r="K28" s="70"/>
      <c r="M28" s="53"/>
    </row>
    <row r="29" spans="2:14" ht="19.5" customHeight="1" x14ac:dyDescent="0.25">
      <c r="B29" s="136" t="s">
        <v>153</v>
      </c>
      <c r="C29" s="154">
        <v>0</v>
      </c>
      <c r="D29" s="155">
        <v>0</v>
      </c>
      <c r="E29" s="138">
        <f t="shared" si="0"/>
        <v>0</v>
      </c>
      <c r="F29" s="306"/>
      <c r="G29" s="306"/>
      <c r="H29" s="139">
        <f>+IF(D29="","",((D29*100%)/$G$23)+H28)</f>
        <v>0</v>
      </c>
      <c r="I29" s="306"/>
      <c r="J29" s="70"/>
      <c r="K29" s="70"/>
      <c r="M29" s="53"/>
    </row>
    <row r="30" spans="2:14" ht="19.5" customHeight="1" x14ac:dyDescent="0.25">
      <c r="B30" s="136" t="s">
        <v>154</v>
      </c>
      <c r="C30" s="154">
        <v>3</v>
      </c>
      <c r="D30" s="155"/>
      <c r="E30" s="138">
        <f t="shared" si="0"/>
        <v>0</v>
      </c>
      <c r="F30" s="306"/>
      <c r="G30" s="306"/>
      <c r="H30" s="139" t="str">
        <f t="shared" ref="H30:H38" si="1">+IF(D30="","",((D30*100%)/$G$23))</f>
        <v/>
      </c>
      <c r="I30" s="306"/>
      <c r="J30" s="70"/>
      <c r="K30" s="70"/>
    </row>
    <row r="31" spans="2:14" ht="19.5" customHeight="1" x14ac:dyDescent="0.25">
      <c r="B31" s="136" t="s">
        <v>155</v>
      </c>
      <c r="C31" s="154">
        <v>3</v>
      </c>
      <c r="D31" s="155"/>
      <c r="E31" s="138">
        <f t="shared" si="0"/>
        <v>0</v>
      </c>
      <c r="F31" s="306"/>
      <c r="G31" s="306"/>
      <c r="H31" s="139" t="str">
        <f t="shared" si="1"/>
        <v/>
      </c>
      <c r="I31" s="306"/>
      <c r="J31" s="70"/>
      <c r="K31" s="70"/>
    </row>
    <row r="32" spans="2:14" ht="19.5" customHeight="1" x14ac:dyDescent="0.25">
      <c r="B32" s="136" t="s">
        <v>156</v>
      </c>
      <c r="C32" s="154">
        <v>3</v>
      </c>
      <c r="D32" s="155"/>
      <c r="E32" s="138">
        <f t="shared" si="0"/>
        <v>0</v>
      </c>
      <c r="F32" s="306"/>
      <c r="G32" s="306"/>
      <c r="H32" s="139" t="str">
        <f t="shared" si="1"/>
        <v/>
      </c>
      <c r="I32" s="306"/>
      <c r="J32" s="70"/>
      <c r="K32" s="70"/>
    </row>
    <row r="33" spans="2:11" ht="19.5" customHeight="1" x14ac:dyDescent="0.25">
      <c r="B33" s="136" t="s">
        <v>157</v>
      </c>
      <c r="C33" s="154">
        <v>3</v>
      </c>
      <c r="D33" s="155"/>
      <c r="E33" s="138">
        <f t="shared" si="0"/>
        <v>0</v>
      </c>
      <c r="F33" s="306"/>
      <c r="G33" s="306"/>
      <c r="H33" s="139" t="str">
        <f t="shared" si="1"/>
        <v/>
      </c>
      <c r="I33" s="306"/>
      <c r="J33" s="70"/>
      <c r="K33" s="70"/>
    </row>
    <row r="34" spans="2:11" ht="19.5" customHeight="1" x14ac:dyDescent="0.25">
      <c r="B34" s="136" t="s">
        <v>158</v>
      </c>
      <c r="C34" s="154">
        <v>3</v>
      </c>
      <c r="D34" s="155"/>
      <c r="E34" s="138">
        <f t="shared" si="0"/>
        <v>0</v>
      </c>
      <c r="F34" s="306"/>
      <c r="G34" s="306"/>
      <c r="H34" s="139" t="str">
        <f t="shared" si="1"/>
        <v/>
      </c>
      <c r="I34" s="306"/>
      <c r="J34" s="70"/>
      <c r="K34" s="70"/>
    </row>
    <row r="35" spans="2:11" ht="19.5" customHeight="1" x14ac:dyDescent="0.25">
      <c r="B35" s="136" t="s">
        <v>159</v>
      </c>
      <c r="C35" s="154">
        <v>3</v>
      </c>
      <c r="D35" s="155"/>
      <c r="E35" s="138">
        <f t="shared" si="0"/>
        <v>0</v>
      </c>
      <c r="F35" s="306"/>
      <c r="G35" s="306"/>
      <c r="H35" s="139" t="str">
        <f t="shared" si="1"/>
        <v/>
      </c>
      <c r="I35" s="306"/>
      <c r="J35" s="70"/>
      <c r="K35" s="70"/>
    </row>
    <row r="36" spans="2:11" ht="19.5" customHeight="1" x14ac:dyDescent="0.25">
      <c r="B36" s="136" t="s">
        <v>160</v>
      </c>
      <c r="C36" s="154">
        <v>3</v>
      </c>
      <c r="D36" s="155"/>
      <c r="E36" s="138">
        <f t="shared" si="0"/>
        <v>0</v>
      </c>
      <c r="F36" s="306"/>
      <c r="G36" s="306"/>
      <c r="H36" s="139" t="str">
        <f t="shared" si="1"/>
        <v/>
      </c>
      <c r="I36" s="306"/>
      <c r="J36" s="70"/>
      <c r="K36" s="70"/>
    </row>
    <row r="37" spans="2:11" ht="19.5" customHeight="1" x14ac:dyDescent="0.25">
      <c r="B37" s="136" t="s">
        <v>161</v>
      </c>
      <c r="C37" s="154">
        <v>3</v>
      </c>
      <c r="D37" s="155"/>
      <c r="E37" s="138">
        <f t="shared" si="0"/>
        <v>0</v>
      </c>
      <c r="F37" s="306"/>
      <c r="G37" s="306"/>
      <c r="H37" s="139" t="str">
        <f t="shared" si="1"/>
        <v/>
      </c>
      <c r="I37" s="306"/>
      <c r="J37" s="70"/>
      <c r="K37" s="70"/>
    </row>
    <row r="38" spans="2:11" ht="19.5" customHeight="1" x14ac:dyDescent="0.25">
      <c r="B38" s="136" t="s">
        <v>162</v>
      </c>
      <c r="C38" s="154">
        <v>3</v>
      </c>
      <c r="D38" s="155"/>
      <c r="E38" s="138">
        <f t="shared" si="0"/>
        <v>0</v>
      </c>
      <c r="F38" s="306"/>
      <c r="G38" s="306"/>
      <c r="H38" s="139" t="str">
        <f t="shared" si="1"/>
        <v/>
      </c>
      <c r="I38" s="306"/>
      <c r="J38" s="70"/>
      <c r="K38" s="70"/>
    </row>
    <row r="39" spans="2:11" ht="52.5" customHeight="1" x14ac:dyDescent="0.25">
      <c r="B39" s="140" t="s">
        <v>270</v>
      </c>
      <c r="C39" s="312" t="s">
        <v>344</v>
      </c>
      <c r="D39" s="312"/>
      <c r="E39" s="312"/>
      <c r="F39" s="312"/>
      <c r="G39" s="312"/>
      <c r="H39" s="312"/>
      <c r="I39" s="312"/>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12" t="s">
        <v>345</v>
      </c>
      <c r="D45" s="312"/>
      <c r="E45" s="312"/>
      <c r="F45" s="312"/>
      <c r="G45" s="312"/>
      <c r="H45" s="312"/>
      <c r="I45" s="312"/>
      <c r="J45" s="74"/>
      <c r="K45" s="74"/>
    </row>
    <row r="46" spans="2:11" ht="32.25" customHeight="1" x14ac:dyDescent="0.25">
      <c r="B46" s="124" t="s">
        <v>272</v>
      </c>
      <c r="C46" s="312" t="s">
        <v>273</v>
      </c>
      <c r="D46" s="312"/>
      <c r="E46" s="312"/>
      <c r="F46" s="312"/>
      <c r="G46" s="312"/>
      <c r="H46" s="312"/>
      <c r="I46" s="312"/>
      <c r="J46" s="74"/>
      <c r="K46" s="74"/>
    </row>
    <row r="47" spans="2:11" ht="66" customHeight="1" x14ac:dyDescent="0.25">
      <c r="B47" s="141" t="s">
        <v>274</v>
      </c>
      <c r="C47" s="313" t="s">
        <v>346</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nbCpkXXkxKPSzc8FlJNnXGceQKaA/MyERogGAxo62kjoFrCwhS5Gp24vz+8oEkvbmGVirQnZ2sehuIqgfpVlJQ==" saltValue="03sRTBLqG4pNeiduHHASK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formula2>0</formula2>
    </dataValidation>
    <dataValidation type="list" allowBlank="1" showInputMessage="1" showErrorMessage="1" sqref="H13:I13" xr:uid="{00000000-0002-0000-0700-000001000000}">
      <formula1>$N$5:$N$8</formula1>
      <formula2>0</formula2>
    </dataValidation>
    <dataValidation type="list" allowBlank="1" showInputMessage="1" showErrorMessage="1" sqref="J10:K10" xr:uid="{00000000-0002-0000-0700-000002000000}">
      <formula1>$M$21:$M$28</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C24:E24" xr:uid="{00000000-0002-0000-0700-000004000000}">
      <formula1>$M$12:$M$15</formula1>
      <formula2>0</formula2>
    </dataValidation>
    <dataValidation type="list" allowBlank="1" showInputMessage="1" showErrorMessage="1" sqref="H12:I12" xr:uid="{00000000-0002-0000-0700-000005000000}">
      <formula1>M17:M19</formula1>
      <formula2>0</formula2>
    </dataValidation>
    <dataValidation type="list" showDropDown="1" showInputMessage="1" showErrorMessage="1" sqref="K12" xr:uid="{00000000-0002-0000-07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5" zoomScaleNormal="100"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5"/>
      <c r="C1" s="231" t="s">
        <v>1</v>
      </c>
      <c r="D1" s="231"/>
      <c r="E1" s="231"/>
      <c r="F1" s="231"/>
      <c r="G1" s="231"/>
      <c r="H1" s="231"/>
      <c r="I1" s="286"/>
      <c r="J1" s="30"/>
      <c r="K1" s="30"/>
      <c r="M1" s="31" t="s">
        <v>61</v>
      </c>
    </row>
    <row r="2" spans="2:14" ht="37.5" customHeight="1" x14ac:dyDescent="0.25">
      <c r="B2" s="285"/>
      <c r="C2" s="231" t="s">
        <v>210</v>
      </c>
      <c r="D2" s="231"/>
      <c r="E2" s="231"/>
      <c r="F2" s="231"/>
      <c r="G2" s="231"/>
      <c r="H2" s="231"/>
      <c r="I2" s="286"/>
      <c r="J2" s="30"/>
      <c r="K2" s="30"/>
      <c r="M2" s="31" t="s">
        <v>62</v>
      </c>
    </row>
    <row r="3" spans="2:14" ht="37.5" customHeight="1" x14ac:dyDescent="0.25">
      <c r="B3" s="285"/>
      <c r="C3" s="231" t="s">
        <v>211</v>
      </c>
      <c r="D3" s="231"/>
      <c r="E3" s="231"/>
      <c r="F3" s="231" t="s">
        <v>212</v>
      </c>
      <c r="G3" s="231"/>
      <c r="H3" s="231"/>
      <c r="I3" s="286"/>
      <c r="J3" s="30"/>
      <c r="K3" s="30"/>
      <c r="M3" s="31" t="s">
        <v>64</v>
      </c>
    </row>
    <row r="4" spans="2:14" ht="23.25" customHeight="1" x14ac:dyDescent="0.25">
      <c r="B4" s="287"/>
      <c r="C4" s="287"/>
      <c r="D4" s="287"/>
      <c r="E4" s="287"/>
      <c r="F4" s="287"/>
      <c r="G4" s="287"/>
      <c r="H4" s="287"/>
      <c r="I4" s="287"/>
      <c r="J4" s="32"/>
      <c r="K4" s="32"/>
    </row>
    <row r="5" spans="2:14" ht="24" customHeight="1" x14ac:dyDescent="0.25">
      <c r="B5" s="288" t="s">
        <v>213</v>
      </c>
      <c r="C5" s="288"/>
      <c r="D5" s="288"/>
      <c r="E5" s="288"/>
      <c r="F5" s="288"/>
      <c r="G5" s="288"/>
      <c r="H5" s="288"/>
      <c r="I5" s="288"/>
      <c r="J5" s="34"/>
      <c r="K5" s="34"/>
      <c r="N5" s="35" t="s">
        <v>71</v>
      </c>
    </row>
    <row r="6" spans="2:14" ht="30.75" customHeight="1" x14ac:dyDescent="0.25">
      <c r="B6" s="124" t="s">
        <v>214</v>
      </c>
      <c r="C6" s="125">
        <v>6</v>
      </c>
      <c r="D6" s="289" t="s">
        <v>215</v>
      </c>
      <c r="E6" s="289"/>
      <c r="F6" s="290" t="s">
        <v>347</v>
      </c>
      <c r="G6" s="290"/>
      <c r="H6" s="290"/>
      <c r="I6" s="290"/>
      <c r="J6" s="38"/>
      <c r="K6" s="38"/>
      <c r="M6" s="31" t="s">
        <v>75</v>
      </c>
      <c r="N6" s="35" t="s">
        <v>76</v>
      </c>
    </row>
    <row r="7" spans="2:14" ht="30.75" customHeight="1" x14ac:dyDescent="0.25">
      <c r="B7" s="124" t="s">
        <v>217</v>
      </c>
      <c r="C7" s="125" t="s">
        <v>78</v>
      </c>
      <c r="D7" s="289" t="s">
        <v>218</v>
      </c>
      <c r="E7" s="289"/>
      <c r="F7" s="290" t="s">
        <v>219</v>
      </c>
      <c r="G7" s="290"/>
      <c r="H7" s="127" t="s">
        <v>220</v>
      </c>
      <c r="I7" s="125" t="s">
        <v>78</v>
      </c>
      <c r="J7" s="44"/>
      <c r="K7" s="44"/>
      <c r="M7" s="31" t="s">
        <v>82</v>
      </c>
      <c r="N7" s="35" t="s">
        <v>83</v>
      </c>
    </row>
    <row r="8" spans="2:14" ht="30.75" customHeight="1" x14ac:dyDescent="0.25">
      <c r="B8" s="124" t="s">
        <v>221</v>
      </c>
      <c r="C8" s="290" t="s">
        <v>222</v>
      </c>
      <c r="D8" s="290"/>
      <c r="E8" s="290"/>
      <c r="F8" s="290"/>
      <c r="G8" s="127" t="s">
        <v>223</v>
      </c>
      <c r="H8" s="291">
        <v>7555</v>
      </c>
      <c r="I8" s="291"/>
      <c r="J8" s="45"/>
      <c r="K8" s="45"/>
      <c r="M8" s="31" t="s">
        <v>87</v>
      </c>
      <c r="N8" s="35" t="s">
        <v>42</v>
      </c>
    </row>
    <row r="9" spans="2:14" ht="30.75" customHeight="1" x14ac:dyDescent="0.25">
      <c r="B9" s="124" t="s">
        <v>62</v>
      </c>
      <c r="C9" s="292" t="s">
        <v>82</v>
      </c>
      <c r="D9" s="292"/>
      <c r="E9" s="292"/>
      <c r="F9" s="292"/>
      <c r="G9" s="127" t="s">
        <v>224</v>
      </c>
      <c r="H9" s="293" t="s">
        <v>90</v>
      </c>
      <c r="I9" s="293"/>
      <c r="J9" s="46"/>
      <c r="K9" s="46"/>
      <c r="M9" s="47" t="s">
        <v>91</v>
      </c>
    </row>
    <row r="10" spans="2:14" ht="30.75" customHeight="1" x14ac:dyDescent="0.25">
      <c r="B10" s="124" t="s">
        <v>225</v>
      </c>
      <c r="C10" s="294" t="s">
        <v>226</v>
      </c>
      <c r="D10" s="294"/>
      <c r="E10" s="294"/>
      <c r="F10" s="294"/>
      <c r="G10" s="294"/>
      <c r="H10" s="294"/>
      <c r="I10" s="294"/>
      <c r="J10" s="48"/>
      <c r="K10" s="48"/>
      <c r="M10" s="47"/>
    </row>
    <row r="11" spans="2:14" ht="30.75" customHeight="1" x14ac:dyDescent="0.25">
      <c r="B11" s="124" t="s">
        <v>227</v>
      </c>
      <c r="C11" s="295" t="s">
        <v>228</v>
      </c>
      <c r="D11" s="295"/>
      <c r="E11" s="295"/>
      <c r="F11" s="295"/>
      <c r="G11" s="295"/>
      <c r="H11" s="295"/>
      <c r="I11" s="295"/>
      <c r="J11" s="44"/>
      <c r="K11" s="44"/>
      <c r="M11" s="47"/>
      <c r="N11" s="35" t="s">
        <v>96</v>
      </c>
    </row>
    <row r="12" spans="2:14" ht="30.75" customHeight="1" x14ac:dyDescent="0.25">
      <c r="B12" s="124" t="s">
        <v>229</v>
      </c>
      <c r="C12" s="246" t="s">
        <v>348</v>
      </c>
      <c r="D12" s="246"/>
      <c r="E12" s="246"/>
      <c r="F12" s="246"/>
      <c r="G12" s="127" t="s">
        <v>231</v>
      </c>
      <c r="H12" s="252" t="s">
        <v>100</v>
      </c>
      <c r="I12" s="252"/>
      <c r="J12" s="44"/>
      <c r="K12" s="44"/>
      <c r="M12" s="47" t="s">
        <v>101</v>
      </c>
      <c r="N12" s="35" t="s">
        <v>78</v>
      </c>
    </row>
    <row r="13" spans="2:14" ht="30.75" customHeight="1" x14ac:dyDescent="0.25">
      <c r="B13" s="124" t="s">
        <v>232</v>
      </c>
      <c r="C13" s="296" t="s">
        <v>233</v>
      </c>
      <c r="D13" s="296"/>
      <c r="E13" s="296"/>
      <c r="F13" s="296"/>
      <c r="G13" s="127" t="s">
        <v>234</v>
      </c>
      <c r="H13" s="295" t="s">
        <v>71</v>
      </c>
      <c r="I13" s="295"/>
      <c r="J13" s="44"/>
      <c r="K13" s="44"/>
      <c r="M13" s="47" t="s">
        <v>105</v>
      </c>
    </row>
    <row r="14" spans="2:14" ht="64.5" customHeight="1" x14ac:dyDescent="0.25">
      <c r="B14" s="124" t="s">
        <v>235</v>
      </c>
      <c r="C14" s="297" t="s">
        <v>349</v>
      </c>
      <c r="D14" s="297"/>
      <c r="E14" s="297"/>
      <c r="F14" s="297"/>
      <c r="G14" s="297"/>
      <c r="H14" s="297"/>
      <c r="I14" s="297"/>
      <c r="J14" s="48"/>
      <c r="K14" s="48"/>
      <c r="M14" s="47" t="s">
        <v>108</v>
      </c>
      <c r="N14" s="35"/>
    </row>
    <row r="15" spans="2:14" ht="30.75" customHeight="1" x14ac:dyDescent="0.25">
      <c r="B15" s="124" t="s">
        <v>237</v>
      </c>
      <c r="C15" s="246" t="s">
        <v>306</v>
      </c>
      <c r="D15" s="246"/>
      <c r="E15" s="246"/>
      <c r="F15" s="246"/>
      <c r="G15" s="246"/>
      <c r="H15" s="246"/>
      <c r="I15" s="246"/>
      <c r="J15" s="49"/>
      <c r="K15" s="49"/>
      <c r="M15" s="47" t="s">
        <v>112</v>
      </c>
      <c r="N15" s="35"/>
    </row>
    <row r="16" spans="2:14" ht="30.75" customHeight="1" x14ac:dyDescent="0.25">
      <c r="B16" s="124" t="s">
        <v>239</v>
      </c>
      <c r="C16" s="290" t="s">
        <v>350</v>
      </c>
      <c r="D16" s="290"/>
      <c r="E16" s="290"/>
      <c r="F16" s="290"/>
      <c r="G16" s="290"/>
      <c r="H16" s="290"/>
      <c r="I16" s="290"/>
      <c r="J16" s="50"/>
      <c r="K16" s="50"/>
      <c r="M16" s="47"/>
      <c r="N16" s="35"/>
    </row>
    <row r="17" spans="2:14" ht="30.75" customHeight="1" x14ac:dyDescent="0.25">
      <c r="B17" s="124" t="s">
        <v>241</v>
      </c>
      <c r="C17" s="295" t="s">
        <v>351</v>
      </c>
      <c r="D17" s="295"/>
      <c r="E17" s="295"/>
      <c r="F17" s="295"/>
      <c r="G17" s="295"/>
      <c r="H17" s="295"/>
      <c r="I17" s="295"/>
      <c r="J17" s="51"/>
      <c r="K17" s="51"/>
      <c r="M17" s="47" t="s">
        <v>100</v>
      </c>
      <c r="N17" s="35"/>
    </row>
    <row r="18" spans="2:14" ht="18" customHeight="1" x14ac:dyDescent="0.25">
      <c r="B18" s="298" t="s">
        <v>243</v>
      </c>
      <c r="C18" s="299" t="s">
        <v>244</v>
      </c>
      <c r="D18" s="299"/>
      <c r="E18" s="299"/>
      <c r="F18" s="300" t="s">
        <v>245</v>
      </c>
      <c r="G18" s="300"/>
      <c r="H18" s="300"/>
      <c r="I18" s="300"/>
      <c r="J18" s="52"/>
      <c r="K18" s="52"/>
      <c r="M18" s="47" t="s">
        <v>122</v>
      </c>
      <c r="N18" s="35"/>
    </row>
    <row r="19" spans="2:14" ht="39.75" customHeight="1" x14ac:dyDescent="0.25">
      <c r="B19" s="298"/>
      <c r="C19" s="290" t="s">
        <v>352</v>
      </c>
      <c r="D19" s="290"/>
      <c r="E19" s="290"/>
      <c r="F19" s="290" t="s">
        <v>353</v>
      </c>
      <c r="G19" s="290"/>
      <c r="H19" s="290"/>
      <c r="I19" s="290"/>
      <c r="J19" s="50"/>
      <c r="K19" s="50"/>
      <c r="M19" s="47" t="s">
        <v>126</v>
      </c>
      <c r="N19" s="35"/>
    </row>
    <row r="20" spans="2:14" ht="39.75" customHeight="1" x14ac:dyDescent="0.25">
      <c r="B20" s="128" t="s">
        <v>248</v>
      </c>
      <c r="C20" s="290" t="s">
        <v>354</v>
      </c>
      <c r="D20" s="290"/>
      <c r="E20" s="290"/>
      <c r="F20" s="245" t="s">
        <v>355</v>
      </c>
      <c r="G20" s="245"/>
      <c r="H20" s="245"/>
      <c r="I20" s="245"/>
      <c r="J20" s="44"/>
      <c r="K20" s="44"/>
      <c r="M20" s="47"/>
      <c r="N20" s="35"/>
    </row>
    <row r="21" spans="2:14" ht="42" customHeight="1" x14ac:dyDescent="0.25">
      <c r="B21" s="128" t="s">
        <v>251</v>
      </c>
      <c r="C21" s="301" t="s">
        <v>356</v>
      </c>
      <c r="D21" s="301"/>
      <c r="E21" s="301"/>
      <c r="F21" s="302" t="s">
        <v>357</v>
      </c>
      <c r="G21" s="302"/>
      <c r="H21" s="302"/>
      <c r="I21" s="302"/>
      <c r="J21" s="49"/>
      <c r="K21" s="49"/>
      <c r="M21" s="53"/>
      <c r="N21" s="35"/>
    </row>
    <row r="22" spans="2:14" ht="23.25" customHeight="1" x14ac:dyDescent="0.25">
      <c r="B22" s="128" t="s">
        <v>254</v>
      </c>
      <c r="C22" s="303">
        <v>44562</v>
      </c>
      <c r="D22" s="303"/>
      <c r="E22" s="303"/>
      <c r="F22" s="127" t="s">
        <v>255</v>
      </c>
      <c r="G22" s="129">
        <v>1</v>
      </c>
      <c r="H22" s="127" t="s">
        <v>256</v>
      </c>
      <c r="I22" s="130">
        <v>1</v>
      </c>
      <c r="J22" s="54"/>
      <c r="K22" s="54"/>
      <c r="M22" s="53"/>
    </row>
    <row r="23" spans="2:14" ht="27" customHeight="1" x14ac:dyDescent="0.25">
      <c r="B23" s="128" t="s">
        <v>257</v>
      </c>
      <c r="C23" s="303">
        <v>44926</v>
      </c>
      <c r="D23" s="303"/>
      <c r="E23" s="303"/>
      <c r="F23" s="127" t="s">
        <v>258</v>
      </c>
      <c r="G23" s="304">
        <v>1</v>
      </c>
      <c r="H23" s="304"/>
      <c r="I23" s="304"/>
      <c r="J23" s="55"/>
      <c r="K23" s="55"/>
      <c r="M23" s="53"/>
    </row>
    <row r="24" spans="2:14" ht="30.75" customHeight="1" x14ac:dyDescent="0.25">
      <c r="B24" s="131" t="s">
        <v>259</v>
      </c>
      <c r="C24" s="257" t="s">
        <v>112</v>
      </c>
      <c r="D24" s="257"/>
      <c r="E24" s="257"/>
      <c r="F24" s="132" t="s">
        <v>260</v>
      </c>
      <c r="G24" s="290" t="s">
        <v>261</v>
      </c>
      <c r="H24" s="290"/>
      <c r="I24" s="290"/>
      <c r="J24" s="52"/>
      <c r="K24" s="52"/>
      <c r="M24" s="53"/>
    </row>
    <row r="25" spans="2:14" ht="22.5" customHeight="1" x14ac:dyDescent="0.25">
      <c r="B25" s="305" t="s">
        <v>262</v>
      </c>
      <c r="C25" s="305"/>
      <c r="D25" s="305"/>
      <c r="E25" s="305"/>
      <c r="F25" s="305"/>
      <c r="G25" s="305"/>
      <c r="H25" s="305"/>
      <c r="I25" s="305"/>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6">
        <v>0</v>
      </c>
      <c r="D27" s="156">
        <v>0</v>
      </c>
      <c r="E27" s="138">
        <f t="shared" ref="E27:E38" si="0">IF(OR(C27=0,C27=""),0,D27/C27)</f>
        <v>0</v>
      </c>
      <c r="F27" s="306">
        <f>SUM(C27:C38)</f>
        <v>1</v>
      </c>
      <c r="G27" s="306">
        <f>SUM(D27:D38)</f>
        <v>0</v>
      </c>
      <c r="H27" s="139">
        <f>+(D27*100%)/$G$23</f>
        <v>0</v>
      </c>
      <c r="I27" s="306">
        <f>G27+I22</f>
        <v>1</v>
      </c>
      <c r="J27" s="70"/>
      <c r="K27" s="70"/>
      <c r="M27" s="53"/>
    </row>
    <row r="28" spans="2:14" ht="19.5" customHeight="1" x14ac:dyDescent="0.25">
      <c r="B28" s="136" t="s">
        <v>152</v>
      </c>
      <c r="C28" s="156">
        <v>0</v>
      </c>
      <c r="D28" s="156">
        <v>0</v>
      </c>
      <c r="E28" s="138">
        <f t="shared" si="0"/>
        <v>0</v>
      </c>
      <c r="F28" s="306"/>
      <c r="G28" s="306"/>
      <c r="H28" s="139">
        <f t="shared" ref="H28:H38" si="1">+IF(D28="","",((D28*100%)/$G$23)+H27)</f>
        <v>0</v>
      </c>
      <c r="I28" s="306"/>
      <c r="J28" s="70"/>
      <c r="K28" s="70"/>
      <c r="M28" s="53"/>
    </row>
    <row r="29" spans="2:14" ht="19.5" customHeight="1" x14ac:dyDescent="0.25">
      <c r="B29" s="136" t="s">
        <v>153</v>
      </c>
      <c r="C29" s="156">
        <v>0</v>
      </c>
      <c r="D29" s="156">
        <v>0</v>
      </c>
      <c r="E29" s="138">
        <f t="shared" si="0"/>
        <v>0</v>
      </c>
      <c r="F29" s="306"/>
      <c r="G29" s="306"/>
      <c r="H29" s="139">
        <f t="shared" si="1"/>
        <v>0</v>
      </c>
      <c r="I29" s="306"/>
      <c r="J29" s="70"/>
      <c r="K29" s="70"/>
      <c r="M29" s="53"/>
    </row>
    <row r="30" spans="2:14" ht="19.5" customHeight="1" x14ac:dyDescent="0.25">
      <c r="B30" s="136" t="s">
        <v>154</v>
      </c>
      <c r="C30" s="156">
        <v>1</v>
      </c>
      <c r="D30" s="156"/>
      <c r="E30" s="138">
        <f t="shared" si="0"/>
        <v>0</v>
      </c>
      <c r="F30" s="306"/>
      <c r="G30" s="306"/>
      <c r="H30" s="139" t="str">
        <f t="shared" si="1"/>
        <v/>
      </c>
      <c r="I30" s="306"/>
      <c r="J30" s="70"/>
      <c r="K30" s="70"/>
    </row>
    <row r="31" spans="2:14" ht="19.5" customHeight="1" x14ac:dyDescent="0.25">
      <c r="B31" s="136" t="s">
        <v>155</v>
      </c>
      <c r="C31" s="156">
        <v>0</v>
      </c>
      <c r="D31" s="156"/>
      <c r="E31" s="138">
        <f t="shared" si="0"/>
        <v>0</v>
      </c>
      <c r="F31" s="306"/>
      <c r="G31" s="306"/>
      <c r="H31" s="139" t="str">
        <f t="shared" si="1"/>
        <v/>
      </c>
      <c r="I31" s="306"/>
      <c r="J31" s="70"/>
      <c r="K31" s="70"/>
    </row>
    <row r="32" spans="2:14" ht="19.5" customHeight="1" x14ac:dyDescent="0.25">
      <c r="B32" s="136" t="s">
        <v>156</v>
      </c>
      <c r="C32" s="156">
        <v>0</v>
      </c>
      <c r="D32" s="156"/>
      <c r="E32" s="138">
        <f t="shared" si="0"/>
        <v>0</v>
      </c>
      <c r="F32" s="306"/>
      <c r="G32" s="306"/>
      <c r="H32" s="139" t="str">
        <f t="shared" si="1"/>
        <v/>
      </c>
      <c r="I32" s="306"/>
      <c r="J32" s="70"/>
      <c r="K32" s="70"/>
    </row>
    <row r="33" spans="2:11" ht="19.5" customHeight="1" x14ac:dyDescent="0.25">
      <c r="B33" s="136" t="s">
        <v>157</v>
      </c>
      <c r="C33" s="156">
        <v>0</v>
      </c>
      <c r="D33" s="156"/>
      <c r="E33" s="138">
        <f t="shared" si="0"/>
        <v>0</v>
      </c>
      <c r="F33" s="306"/>
      <c r="G33" s="306"/>
      <c r="H33" s="139" t="str">
        <f t="shared" si="1"/>
        <v/>
      </c>
      <c r="I33" s="306"/>
      <c r="J33" s="70"/>
      <c r="K33" s="70"/>
    </row>
    <row r="34" spans="2:11" ht="19.5" customHeight="1" x14ac:dyDescent="0.25">
      <c r="B34" s="136" t="s">
        <v>158</v>
      </c>
      <c r="C34" s="156">
        <v>0</v>
      </c>
      <c r="D34" s="156"/>
      <c r="E34" s="138">
        <f t="shared" si="0"/>
        <v>0</v>
      </c>
      <c r="F34" s="306"/>
      <c r="G34" s="306"/>
      <c r="H34" s="139" t="str">
        <f t="shared" si="1"/>
        <v/>
      </c>
      <c r="I34" s="306"/>
      <c r="J34" s="70"/>
      <c r="K34" s="70"/>
    </row>
    <row r="35" spans="2:11" ht="19.5" customHeight="1" x14ac:dyDescent="0.25">
      <c r="B35" s="136" t="s">
        <v>159</v>
      </c>
      <c r="C35" s="156">
        <v>0</v>
      </c>
      <c r="D35" s="156"/>
      <c r="E35" s="138">
        <f t="shared" si="0"/>
        <v>0</v>
      </c>
      <c r="F35" s="306"/>
      <c r="G35" s="306"/>
      <c r="H35" s="139" t="str">
        <f t="shared" si="1"/>
        <v/>
      </c>
      <c r="I35" s="306"/>
      <c r="J35" s="70"/>
      <c r="K35" s="70"/>
    </row>
    <row r="36" spans="2:11" ht="19.5" customHeight="1" x14ac:dyDescent="0.25">
      <c r="B36" s="136" t="s">
        <v>160</v>
      </c>
      <c r="C36" s="156">
        <v>0</v>
      </c>
      <c r="D36" s="156"/>
      <c r="E36" s="138">
        <f t="shared" si="0"/>
        <v>0</v>
      </c>
      <c r="F36" s="306"/>
      <c r="G36" s="306"/>
      <c r="H36" s="139" t="str">
        <f t="shared" si="1"/>
        <v/>
      </c>
      <c r="I36" s="306"/>
      <c r="J36" s="70"/>
      <c r="K36" s="70"/>
    </row>
    <row r="37" spans="2:11" ht="19.5" customHeight="1" x14ac:dyDescent="0.25">
      <c r="B37" s="136" t="s">
        <v>161</v>
      </c>
      <c r="C37" s="156">
        <v>0</v>
      </c>
      <c r="D37" s="156"/>
      <c r="E37" s="138">
        <f t="shared" si="0"/>
        <v>0</v>
      </c>
      <c r="F37" s="306"/>
      <c r="G37" s="306"/>
      <c r="H37" s="139" t="str">
        <f t="shared" si="1"/>
        <v/>
      </c>
      <c r="I37" s="306"/>
      <c r="J37" s="70"/>
      <c r="K37" s="70"/>
    </row>
    <row r="38" spans="2:11" ht="19.5" customHeight="1" x14ac:dyDescent="0.25">
      <c r="B38" s="136" t="s">
        <v>162</v>
      </c>
      <c r="C38" s="156">
        <v>0</v>
      </c>
      <c r="D38" s="156"/>
      <c r="E38" s="138">
        <f t="shared" si="0"/>
        <v>0</v>
      </c>
      <c r="F38" s="306"/>
      <c r="G38" s="306"/>
      <c r="H38" s="139" t="str">
        <f t="shared" si="1"/>
        <v/>
      </c>
      <c r="I38" s="306"/>
      <c r="J38" s="70"/>
      <c r="K38" s="70"/>
    </row>
    <row r="39" spans="2:11" ht="52.5" customHeight="1" x14ac:dyDescent="0.25">
      <c r="B39" s="140" t="s">
        <v>270</v>
      </c>
      <c r="C39" s="312" t="s">
        <v>358</v>
      </c>
      <c r="D39" s="312"/>
      <c r="E39" s="312"/>
      <c r="F39" s="312"/>
      <c r="G39" s="312"/>
      <c r="H39" s="312"/>
      <c r="I39" s="312"/>
      <c r="J39" s="72"/>
      <c r="K39" s="72"/>
    </row>
    <row r="40" spans="2:11" ht="34.5" customHeight="1" x14ac:dyDescent="0.25">
      <c r="B40" s="308"/>
      <c r="C40" s="308"/>
      <c r="D40" s="308"/>
      <c r="E40" s="308"/>
      <c r="F40" s="308"/>
      <c r="G40" s="308"/>
      <c r="H40" s="308"/>
      <c r="I40" s="308"/>
      <c r="J40" s="34"/>
      <c r="K40" s="34"/>
    </row>
    <row r="41" spans="2:11" ht="34.5" customHeight="1" x14ac:dyDescent="0.25">
      <c r="B41" s="308"/>
      <c r="C41" s="308"/>
      <c r="D41" s="308"/>
      <c r="E41" s="308"/>
      <c r="F41" s="308"/>
      <c r="G41" s="308"/>
      <c r="H41" s="308"/>
      <c r="I41" s="308"/>
      <c r="J41" s="72"/>
      <c r="K41" s="72"/>
    </row>
    <row r="42" spans="2:11" ht="34.5" customHeight="1" x14ac:dyDescent="0.25">
      <c r="B42" s="308"/>
      <c r="C42" s="308"/>
      <c r="D42" s="308"/>
      <c r="E42" s="308"/>
      <c r="F42" s="308"/>
      <c r="G42" s="308"/>
      <c r="H42" s="308"/>
      <c r="I42" s="308"/>
      <c r="J42" s="72"/>
      <c r="K42" s="72"/>
    </row>
    <row r="43" spans="2:11" ht="34.5" customHeight="1" x14ac:dyDescent="0.25">
      <c r="B43" s="308"/>
      <c r="C43" s="308"/>
      <c r="D43" s="308"/>
      <c r="E43" s="308"/>
      <c r="F43" s="308"/>
      <c r="G43" s="308"/>
      <c r="H43" s="308"/>
      <c r="I43" s="308"/>
      <c r="J43" s="72"/>
      <c r="K43" s="72"/>
    </row>
    <row r="44" spans="2:11" ht="34.5" customHeight="1" x14ac:dyDescent="0.25">
      <c r="B44" s="308"/>
      <c r="C44" s="308"/>
      <c r="D44" s="308"/>
      <c r="E44" s="308"/>
      <c r="F44" s="308"/>
      <c r="G44" s="308"/>
      <c r="H44" s="308"/>
      <c r="I44" s="308"/>
      <c r="J44" s="73"/>
      <c r="K44" s="73"/>
    </row>
    <row r="45" spans="2:11" ht="96.75" customHeight="1" x14ac:dyDescent="0.25">
      <c r="B45" s="124" t="s">
        <v>271</v>
      </c>
      <c r="C45" s="312" t="s">
        <v>384</v>
      </c>
      <c r="D45" s="312"/>
      <c r="E45" s="312"/>
      <c r="F45" s="312"/>
      <c r="G45" s="312"/>
      <c r="H45" s="312"/>
      <c r="I45" s="312"/>
      <c r="J45" s="74"/>
      <c r="K45" s="74"/>
    </row>
    <row r="46" spans="2:11" ht="48.75" customHeight="1" x14ac:dyDescent="0.25">
      <c r="B46" s="124" t="s">
        <v>272</v>
      </c>
      <c r="C46" s="312" t="s">
        <v>273</v>
      </c>
      <c r="D46" s="312"/>
      <c r="E46" s="312"/>
      <c r="F46" s="312"/>
      <c r="G46" s="312"/>
      <c r="H46" s="312"/>
      <c r="I46" s="312"/>
      <c r="J46" s="74"/>
      <c r="K46" s="74"/>
    </row>
    <row r="47" spans="2:11" ht="66" customHeight="1" x14ac:dyDescent="0.25">
      <c r="B47" s="141" t="s">
        <v>274</v>
      </c>
      <c r="C47" s="313" t="s">
        <v>302</v>
      </c>
      <c r="D47" s="313"/>
      <c r="E47" s="313"/>
      <c r="F47" s="313"/>
      <c r="G47" s="313"/>
      <c r="H47" s="313"/>
      <c r="I47" s="313"/>
      <c r="J47" s="74"/>
      <c r="K47" s="74"/>
    </row>
    <row r="48" spans="2:11" ht="22.5" customHeight="1" x14ac:dyDescent="0.25">
      <c r="B48" s="314" t="s">
        <v>276</v>
      </c>
      <c r="C48" s="314"/>
      <c r="D48" s="314"/>
      <c r="E48" s="314"/>
      <c r="F48" s="314"/>
      <c r="G48" s="314"/>
      <c r="H48" s="314"/>
      <c r="I48" s="314"/>
      <c r="J48" s="74"/>
      <c r="K48" s="74"/>
    </row>
    <row r="49" spans="2:11" ht="22.5" customHeight="1" x14ac:dyDescent="0.25">
      <c r="B49" s="298" t="s">
        <v>277</v>
      </c>
      <c r="C49" s="142" t="s">
        <v>278</v>
      </c>
      <c r="D49" s="315" t="s">
        <v>279</v>
      </c>
      <c r="E49" s="315"/>
      <c r="F49" s="315"/>
      <c r="G49" s="315" t="s">
        <v>280</v>
      </c>
      <c r="H49" s="315"/>
      <c r="I49" s="315"/>
      <c r="J49" s="77"/>
      <c r="K49" s="77"/>
    </row>
    <row r="50" spans="2:11" ht="30.75" customHeight="1" x14ac:dyDescent="0.25">
      <c r="B50" s="298"/>
      <c r="C50" s="143"/>
      <c r="D50" s="311"/>
      <c r="E50" s="311"/>
      <c r="F50" s="311"/>
      <c r="G50" s="311"/>
      <c r="H50" s="311"/>
      <c r="I50" s="311"/>
      <c r="J50" s="77"/>
      <c r="K50" s="77"/>
    </row>
    <row r="51" spans="2:11" ht="32.25" customHeight="1" x14ac:dyDescent="0.25">
      <c r="B51" s="144" t="s">
        <v>281</v>
      </c>
      <c r="C51" s="309" t="s">
        <v>282</v>
      </c>
      <c r="D51" s="309"/>
      <c r="E51" s="309"/>
      <c r="F51" s="309"/>
      <c r="G51" s="309"/>
      <c r="H51" s="309"/>
      <c r="I51" s="309"/>
      <c r="J51" s="80"/>
      <c r="K51" s="80"/>
    </row>
    <row r="52" spans="2:11" ht="28.5" customHeight="1" x14ac:dyDescent="0.25">
      <c r="B52" s="127" t="s">
        <v>283</v>
      </c>
      <c r="C52" s="310" t="s">
        <v>284</v>
      </c>
      <c r="D52" s="310"/>
      <c r="E52" s="310"/>
      <c r="F52" s="310"/>
      <c r="G52" s="310"/>
      <c r="H52" s="310"/>
      <c r="I52" s="310"/>
      <c r="J52" s="80"/>
      <c r="K52" s="80"/>
    </row>
    <row r="53" spans="2:11" ht="30" customHeight="1" x14ac:dyDescent="0.25">
      <c r="B53" s="141" t="s">
        <v>285</v>
      </c>
      <c r="C53" s="311" t="s">
        <v>286</v>
      </c>
      <c r="D53" s="311"/>
      <c r="E53" s="311"/>
      <c r="F53" s="311"/>
      <c r="G53" s="311"/>
      <c r="H53" s="311"/>
      <c r="I53" s="311"/>
      <c r="J53" s="85"/>
      <c r="K53" s="85"/>
    </row>
    <row r="54" spans="2:11" ht="31.5" customHeight="1" x14ac:dyDescent="0.25">
      <c r="B54" s="141" t="s">
        <v>287</v>
      </c>
      <c r="C54" s="311" t="s">
        <v>288</v>
      </c>
      <c r="D54" s="311"/>
      <c r="E54" s="311"/>
      <c r="F54" s="311"/>
      <c r="G54" s="311"/>
      <c r="H54" s="311"/>
      <c r="I54" s="311"/>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lpN/f3jmFLExkcIuuHAmWGvMg0IGnweE6MLkpn/njQK8qDPO5dN/rMXMKm01HiE9WMhkqJGGpGkgSfzeQb7WlA==" saltValue="KFT7rukxaeNxtakVlyFk+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800-000000000000}">
      <formula1>O17:O19</formula1>
      <formula2>0</formula2>
    </dataValidation>
    <dataValidation type="list" allowBlank="1" showInputMessage="1" showErrorMessage="1" sqref="H12:I12" xr:uid="{00000000-0002-0000-0800-000001000000}">
      <formula1>M17:M19</formula1>
      <formula2>0</formula2>
    </dataValidation>
    <dataValidation type="list" allowBlank="1" showInputMessage="1" showErrorMessage="1" sqref="C24:E24" xr:uid="{00000000-0002-0000-0800-000002000000}">
      <formula1>$M$12:$M$15</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J10:K10" xr:uid="{00000000-0002-0000-0800-000004000000}">
      <formula1>$M$21:$M$28</formula1>
      <formula2>0</formula2>
    </dataValidation>
    <dataValidation type="list" allowBlank="1" showInputMessage="1" showErrorMessage="1" sqref="H13:I13" xr:uid="{00000000-0002-0000-0800-000005000000}">
      <formula1>$N$5:$N$8</formula1>
      <formula2>0</formula2>
    </dataValidation>
    <dataValidation type="list" allowBlank="1" showInputMessage="1" showErrorMessage="1" sqref="C7 I7" xr:uid="{00000000-0002-0000-08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William Andrés  Guerrero Caballero</cp:lastModifiedBy>
  <cp:revision>2</cp:revision>
  <cp:lastPrinted>2018-04-10T15:28:46Z</cp:lastPrinted>
  <dcterms:created xsi:type="dcterms:W3CDTF">2010-03-25T16:40:43Z</dcterms:created>
  <dcterms:modified xsi:type="dcterms:W3CDTF">2022-04-19T12:53:16Z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