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1.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2.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embeddings/oleObject5.bin" ContentType="application/vnd.openxmlformats-officedocument.oleObject"/>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showInkAnnotation="0" updateLinks="never" codeName="ThisWorkbook" autoCompressPictures="0" defaultThemeVersion="124226"/>
  <mc:AlternateContent xmlns:mc="http://schemas.openxmlformats.org/markup-compatibility/2006">
    <mc:Choice Requires="x15">
      <x15ac:absPath xmlns:x15ac="http://schemas.microsoft.com/office/spreadsheetml/2010/11/ac" url="C:\Users\ferni\Desktop\fg\Instituto Distrital de protección y bienestar Animal\ALERTAS TEMPRANAS\ALERTA PROYECTO 7550\bloqueados\"/>
    </mc:Choice>
  </mc:AlternateContent>
  <xr:revisionPtr revIDLastSave="0" documentId="8_{DAF50A6F-28D0-4536-B6F8-7C8C00016847}" xr6:coauthVersionLast="47" xr6:coauthVersionMax="47" xr10:uidLastSave="{00000000-0000-0000-0000-000000000000}"/>
  <bookViews>
    <workbookView xWindow="-108" yWindow="-108" windowWidth="23256" windowHeight="12456" tabRatio="743" activeTab="7" xr2:uid="{00000000-000D-0000-FFFF-FFFF00000000}"/>
  </bookViews>
  <sheets>
    <sheet name="Sección 3. Metas Producto" sheetId="5" state="hidden" r:id="rId1"/>
    <sheet name="MP - SIT" sheetId="62" state="hidden" r:id="rId2"/>
    <sheet name="Act.Meta_SIT" sheetId="63" state="hidden" r:id="rId3"/>
    <sheet name="META 1" sheetId="80" r:id="rId4"/>
    <sheet name="META 2" sheetId="87" r:id="rId5"/>
    <sheet name="META 3" sheetId="93" r:id="rId6"/>
    <sheet name="META 4" sheetId="94" r:id="rId7"/>
    <sheet name="META 5" sheetId="90" r:id="rId8"/>
    <sheet name="HV 14" sheetId="47" state="hidden" r:id="rId9"/>
    <sheet name="Act. 14" sheetId="48" state="hidden" r:id="rId10"/>
    <sheet name="Hoja3" sheetId="66" state="hidden" r:id="rId11"/>
    <sheet name="Hoja1" sheetId="57" state="hidden" r:id="rId12"/>
  </sheets>
  <externalReferences>
    <externalReference r:id="rId13"/>
    <externalReference r:id="rId14"/>
    <externalReference r:id="rId15"/>
    <externalReference r:id="rId16"/>
    <externalReference r:id="rId17"/>
    <externalReference r:id="rId18"/>
    <externalReference r:id="rId19"/>
    <externalReference r:id="rId20"/>
  </externalReferences>
  <definedNames>
    <definedName name="CONDICION_POBLACIONAL" localSheetId="3">#REF!</definedName>
    <definedName name="CONDICION_POBLACIONAL" localSheetId="4">#REF!</definedName>
    <definedName name="CONDICION_POBLACIONAL" localSheetId="5">#REF!</definedName>
    <definedName name="CONDICION_POBLACIONAL" localSheetId="6">#REF!</definedName>
    <definedName name="CONDICION_POBLACIONAL" localSheetId="7">#REF!</definedName>
    <definedName name="CONDICION_POBLACIONAL">#REF!</definedName>
    <definedName name="GRUPO_ETAREO" localSheetId="3">#REF!</definedName>
    <definedName name="GRUPO_ETAREO" localSheetId="4">#REF!</definedName>
    <definedName name="GRUPO_ETAREO" localSheetId="5">#REF!</definedName>
    <definedName name="GRUPO_ETAREO" localSheetId="6">#REF!</definedName>
    <definedName name="GRUPO_ETAREO" localSheetId="7">#REF!</definedName>
    <definedName name="GRUPO_ETAREO">#REF!</definedName>
    <definedName name="GRUPO_ETAREOS" localSheetId="8">#REF!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7">#REF!</definedName>
    <definedName name="GRUPO_ETAREOS">#REF!</definedName>
    <definedName name="GRUPO_ETARIO" localSheetId="8">#REF!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7">#REF!</definedName>
    <definedName name="GRUPO_ETARIO">#REF!</definedName>
    <definedName name="GRUPO_ETNICO" localSheetId="8">#REF!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7">#REF!</definedName>
    <definedName name="GRUPO_ETNICO">#REF!</definedName>
    <definedName name="GRUPOETNICO" localSheetId="8">#REF!</definedName>
    <definedName name="GRUPOETNICO" localSheetId="3">#REF!</definedName>
    <definedName name="GRUPOETNICO" localSheetId="4">#REF!</definedName>
    <definedName name="GRUPOETNICO" localSheetId="5">#REF!</definedName>
    <definedName name="GRUPOETNICO" localSheetId="6">#REF!</definedName>
    <definedName name="GRUPOETNICO" localSheetId="7">#REF!</definedName>
    <definedName name="GRUPOETNICO">#REF!</definedName>
    <definedName name="GRUPOS_ETNICOS" localSheetId="5">#REF!</definedName>
    <definedName name="GRUPOS_ETNICOS" localSheetId="6">#REF!</definedName>
    <definedName name="GRUPOS_ETNICOS">#REF!</definedName>
    <definedName name="LOCALIDAD" localSheetId="8">#REF!</definedName>
    <definedName name="LOCALIDAD" localSheetId="3">#REF!</definedName>
    <definedName name="LOCALIDAD" localSheetId="4">#REF!</definedName>
    <definedName name="LOCALIDAD" localSheetId="5">#REF!</definedName>
    <definedName name="LOCALIDAD" localSheetId="6">#REF!</definedName>
    <definedName name="LOCALIDAD" localSheetId="7">#REF!</definedName>
    <definedName name="LOCALIDAD">#REF!</definedName>
    <definedName name="LOCALIZACION" localSheetId="8">#REF!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7">#REF!</definedName>
    <definedName name="LOCALIZACION">#REF!</definedName>
    <definedName name="_xlnm.Print_Area" localSheetId="0">'Sección 3. Metas Producto'!$A$2:$AF$12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28" i="90" l="1"/>
  <c r="D27" i="90"/>
  <c r="C31" i="90"/>
  <c r="C30" i="90"/>
  <c r="C29" i="90"/>
  <c r="C28" i="90"/>
  <c r="C27" i="90"/>
  <c r="K30" i="80" l="1"/>
  <c r="G27" i="94" l="1"/>
  <c r="I27" i="94" s="1"/>
  <c r="F27" i="90" l="1"/>
  <c r="G27" i="90" l="1"/>
  <c r="I27" i="90" s="1"/>
  <c r="F27" i="94" l="1"/>
  <c r="F27" i="80" l="1"/>
  <c r="G27" i="87"/>
  <c r="I27" i="87" s="1"/>
  <c r="H29" i="93" l="1"/>
  <c r="H30" i="93" s="1"/>
  <c r="H31" i="93" s="1"/>
  <c r="H32" i="93" s="1"/>
  <c r="H29" i="90"/>
  <c r="H30" i="90" s="1"/>
  <c r="H31" i="90" s="1"/>
  <c r="H29" i="87"/>
  <c r="H30" i="87" s="1"/>
  <c r="H31" i="87" s="1"/>
  <c r="H32" i="87" s="1"/>
  <c r="H29" i="94" l="1"/>
  <c r="H30" i="94" s="1"/>
  <c r="H31" i="94" s="1"/>
  <c r="H32" i="94" s="1"/>
  <c r="H29" i="80"/>
  <c r="H30" i="80" s="1"/>
  <c r="H31" i="80" s="1"/>
  <c r="G27" i="80"/>
  <c r="F27" i="93" l="1"/>
  <c r="F27" i="87"/>
  <c r="I18" i="63"/>
  <c r="G18" i="63"/>
  <c r="D18" i="63"/>
  <c r="C8" i="63"/>
  <c r="C7" i="63"/>
  <c r="C6" i="63"/>
  <c r="D30" i="62"/>
  <c r="D31" i="62" s="1"/>
  <c r="O13" i="5"/>
  <c r="AA13" i="5" s="1"/>
  <c r="K27" i="66"/>
  <c r="L25" i="66"/>
  <c r="L21" i="66"/>
  <c r="L17" i="66"/>
  <c r="L13" i="66"/>
  <c r="L27" i="66" s="1"/>
  <c r="M27" i="66" s="1"/>
  <c r="I19" i="48"/>
  <c r="D19" i="48"/>
  <c r="C10" i="48"/>
  <c r="C8" i="48"/>
  <c r="C7" i="48"/>
  <c r="C6" i="48"/>
  <c r="G56" i="47"/>
  <c r="C56" i="47"/>
  <c r="K13" i="5"/>
  <c r="AA17" i="5"/>
  <c r="AB17" i="5" s="1"/>
  <c r="G56" i="62"/>
  <c r="C56" i="62"/>
  <c r="G41" i="62"/>
  <c r="G40" i="62"/>
  <c r="G39" i="62"/>
  <c r="G38" i="62"/>
  <c r="G37" i="62"/>
  <c r="G36" i="62"/>
  <c r="G35" i="62"/>
  <c r="G34" i="62"/>
  <c r="G33" i="62"/>
  <c r="G32" i="62"/>
  <c r="G31" i="62"/>
  <c r="G30" i="62"/>
  <c r="F30" i="62"/>
  <c r="F31" i="62" s="1"/>
  <c r="F32" i="62" s="1"/>
  <c r="F33" i="62" s="1"/>
  <c r="F34" i="62" s="1"/>
  <c r="F35" i="62" s="1"/>
  <c r="F36" i="62" s="1"/>
  <c r="F37" i="62" s="1"/>
  <c r="F38" i="62" s="1"/>
  <c r="F39" i="62" s="1"/>
  <c r="F40" i="62" s="1"/>
  <c r="F41" i="62" s="1"/>
  <c r="W15" i="5"/>
  <c r="U15" i="5"/>
  <c r="W13" i="5"/>
  <c r="V13" i="5"/>
  <c r="U13" i="5"/>
  <c r="AA21" i="5"/>
  <c r="AC21" i="5" s="1"/>
  <c r="AA19" i="5"/>
  <c r="AB19" i="5" s="1"/>
  <c r="G31" i="47"/>
  <c r="G32" i="47"/>
  <c r="G33" i="47"/>
  <c r="G34" i="47"/>
  <c r="G35" i="47"/>
  <c r="G36" i="47"/>
  <c r="G37" i="47"/>
  <c r="G38" i="47"/>
  <c r="G39" i="47"/>
  <c r="G40" i="47"/>
  <c r="G41" i="47"/>
  <c r="I21" i="5"/>
  <c r="B21" i="5"/>
  <c r="I19" i="5"/>
  <c r="B19" i="5"/>
  <c r="I17" i="5"/>
  <c r="AC17" i="5" s="1"/>
  <c r="B17" i="5"/>
  <c r="F30" i="47"/>
  <c r="F31" i="47" s="1"/>
  <c r="D30" i="47"/>
  <c r="I30" i="47" s="1"/>
  <c r="S15" i="5"/>
  <c r="AA15" i="5" s="1"/>
  <c r="T15" i="5"/>
  <c r="X15" i="5"/>
  <c r="Z15" i="5"/>
  <c r="L15" i="5"/>
  <c r="M15" i="5"/>
  <c r="L13" i="5"/>
  <c r="M13" i="5"/>
  <c r="N13" i="5"/>
  <c r="N15" i="5"/>
  <c r="B15" i="5"/>
  <c r="B13" i="5"/>
  <c r="G30" i="47"/>
  <c r="A11" i="5"/>
  <c r="C9" i="5"/>
  <c r="C8" i="5"/>
  <c r="C7" i="5"/>
  <c r="Y15" i="5"/>
  <c r="X13" i="5"/>
  <c r="Z13" i="5"/>
  <c r="Y13" i="5"/>
  <c r="S13" i="5"/>
  <c r="T13" i="5"/>
  <c r="K15" i="5"/>
  <c r="V15" i="5"/>
  <c r="J13" i="5"/>
  <c r="I13" i="5" s="1"/>
  <c r="J15" i="5"/>
  <c r="I15" i="5" s="1"/>
  <c r="I30" i="62"/>
  <c r="H30" i="62"/>
  <c r="AC19" i="5" l="1"/>
  <c r="D31" i="47"/>
  <c r="D32" i="47" s="1"/>
  <c r="H30" i="47"/>
  <c r="AB21" i="5"/>
  <c r="AB15" i="5"/>
  <c r="D33" i="47"/>
  <c r="I33" i="47" s="1"/>
  <c r="I32" i="47"/>
  <c r="H31" i="62"/>
  <c r="I31" i="62"/>
  <c r="I31" i="47"/>
  <c r="F32" i="47"/>
  <c r="F33" i="47" s="1"/>
  <c r="F34" i="47" s="1"/>
  <c r="F35" i="47" s="1"/>
  <c r="F36" i="47" s="1"/>
  <c r="F37" i="47" s="1"/>
  <c r="F38" i="47" s="1"/>
  <c r="F39" i="47" s="1"/>
  <c r="F40" i="47" s="1"/>
  <c r="F41" i="47" s="1"/>
  <c r="H31" i="47"/>
  <c r="AC13" i="5"/>
  <c r="AB13" i="5"/>
  <c r="AC15" i="5"/>
  <c r="D32" i="62"/>
  <c r="G27" i="93"/>
  <c r="I27" i="80"/>
  <c r="D34" i="47" l="1"/>
  <c r="H32" i="47"/>
  <c r="H33" i="47"/>
  <c r="I32" i="62"/>
  <c r="D33" i="62"/>
  <c r="H32" i="62"/>
  <c r="D35" i="47"/>
  <c r="H34" i="47"/>
  <c r="I34" i="47"/>
  <c r="I27" i="93"/>
  <c r="H35" i="47" l="1"/>
  <c r="I35" i="47"/>
  <c r="D36" i="47"/>
  <c r="D34" i="62"/>
  <c r="I33" i="62"/>
  <c r="H33" i="62"/>
  <c r="D35" i="62" l="1"/>
  <c r="I34" i="62"/>
  <c r="H34" i="62"/>
  <c r="D37" i="47"/>
  <c r="H36" i="47"/>
  <c r="I36" i="47"/>
  <c r="D38" i="47" l="1"/>
  <c r="H37" i="47"/>
  <c r="I37" i="47"/>
  <c r="I35" i="62"/>
  <c r="D36" i="62"/>
  <c r="H35" i="62"/>
  <c r="I36" i="62" l="1"/>
  <c r="H36" i="62"/>
  <c r="D37" i="62"/>
  <c r="I38" i="47"/>
  <c r="D39" i="47"/>
  <c r="H38" i="47"/>
  <c r="D38" i="62" l="1"/>
  <c r="I37" i="62"/>
  <c r="H37" i="62"/>
  <c r="H39" i="47"/>
  <c r="I39" i="47"/>
  <c r="D40" i="47"/>
  <c r="D41" i="47" l="1"/>
  <c r="H40" i="47"/>
  <c r="I40" i="47"/>
  <c r="I38" i="62"/>
  <c r="D39" i="62"/>
  <c r="H38" i="62"/>
  <c r="H39" i="62" l="1"/>
  <c r="D40" i="62"/>
  <c r="I39" i="62"/>
  <c r="I41" i="47"/>
  <c r="H41" i="47"/>
  <c r="D41" i="62" l="1"/>
  <c r="I40" i="62"/>
  <c r="H40" i="62"/>
  <c r="I41" i="62" l="1"/>
  <c r="H41" i="6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B7" authorId="0" shapeId="0" xr:uid="{00000000-0006-0000-0500-000002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B8" authorId="0" shapeId="0" xr:uid="{00000000-0006-0000-0500-000003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B9" authorId="0" shapeId="0" xr:uid="{00000000-0006-0000-0500-000004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B10" authorId="0" shapeId="0" xr:uid="{00000000-0006-0000-0500-000005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6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7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8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9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A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0B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0C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0D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0E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0F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0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1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2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3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500-000014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5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6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7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B7" authorId="0" shapeId="0" xr:uid="{00000000-0006-0000-0600-000002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B8" authorId="0" shapeId="0" xr:uid="{00000000-0006-0000-0600-000003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B9" authorId="0" shapeId="0" xr:uid="{00000000-0006-0000-0600-000004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B10" authorId="0" shapeId="0" xr:uid="{00000000-0006-0000-0600-000005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6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7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8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9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A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0B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0C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0D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0E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0F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0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1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2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3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600-000014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5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6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7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<sst xmlns="http://schemas.openxmlformats.org/spreadsheetml/2006/main" count="1003" uniqueCount="345">
  <si>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</si>
  <si>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</si>
  <si>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</si>
  <si>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</si>
  <si>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</si>
  <si>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</si>
  <si>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</si>
  <si>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</si>
  <si>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</si>
  <si>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</si>
  <si>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</si>
  <si>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</si>
  <si>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</si>
  <si>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</si>
  <si>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</si>
  <si>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</si>
  <si>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</si>
  <si>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</si>
  <si>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</si>
  <si>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</si>
  <si>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</si>
  <si>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</si>
  <si>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</si>
  <si>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</si>
  <si>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</si>
  <si>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</si>
  <si>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</si>
  <si>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</si>
  <si>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</si>
  <si>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</si>
  <si>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</si>
  <si>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</si>
  <si>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</si>
  <si>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</si>
  <si>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</si>
  <si>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</si>
  <si>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</si>
  <si>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</si>
  <si>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</si>
  <si>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</si>
  <si>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</si>
  <si>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</si>
  <si>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</si>
  <si>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</si>
  <si>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</si>
  <si>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</si>
  <si>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</si>
  <si>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</si>
  <si>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</si>
  <si>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</si>
  <si>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</si>
  <si>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</si>
  <si>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</si>
  <si>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</si>
  <si>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</si>
  <si>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</si>
  <si>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</si>
  <si>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</si>
  <si>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</si>
  <si>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</si>
  <si>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</si>
  <si>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</si>
  <si>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</si>
  <si>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</si>
  <si>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</si>
  <si>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</si>
  <si>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</si>
  <si>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</si>
  <si>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</si>
  <si>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</si>
  <si>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</si>
  <si>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</si>
  <si>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</si>
  <si>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</si>
  <si>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</si>
  <si>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</si>
  <si>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</si>
  <si>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</si>
  <si>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</si>
  <si>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</si>
  <si>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</si>
  <si>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</si>
  <si>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</si>
  <si>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</si>
  <si>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</si>
  <si>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</si>
  <si>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</si>
  <si>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</si>
  <si>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</si>
  <si>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</si>
  <si>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</si>
  <si>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</si>
  <si>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</si>
  <si>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</si>
  <si>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</si>
  <si>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</si>
  <si>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</si>
  <si>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</si>
  <si>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</si>
  <si>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</si>
  <si>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</si>
  <si>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</si>
  <si>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</si>
  <si>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</si>
  <si>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</si>
  <si>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</si>
  <si>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</si>
  <si>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</si>
  <si>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</si>
  <si>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</si>
  <si>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</si>
  <si>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</si>
  <si>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</si>
  <si>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</si>
  <si>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</si>
  <si>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</si>
  <si>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</si>
  <si>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</si>
  <si>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</si>
  <si>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</si>
  <si>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</si>
  <si>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</si>
  <si>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</si>
  <si>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</si>
  <si>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</si>
  <si>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</si>
  <si>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</si>
  <si>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</si>
  <si>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</si>
  <si>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</si>
  <si>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</si>
  <si>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</si>
  <si>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</si>
  <si>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</si>
  <si>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</si>
  <si>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</si>
  <si>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</si>
  <si>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</si>
  <si>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</si>
  <si>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</si>
  <si>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</si>
  <si>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</si>
  <si>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</si>
  <si>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</si>
  <si>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</si>
  <si>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</si>
  <si>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</si>
  <si>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</si>
  <si>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</si>
  <si>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</si>
  <si>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</si>
  <si>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</si>
  <si>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</si>
  <si>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</si>
  <si>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</si>
  <si>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</si>
  <si>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</si>
  <si>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</si>
  <si>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</si>
  <si>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</si>
  <si>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</si>
  <si>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</si>
  <si>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</si>
  <si>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</si>
  <si>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</si>
  <si>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</si>
  <si>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</si>
  <si>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</si>
  <si>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</si>
  <si>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</si>
  <si>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</si>
  <si>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</si>
  <si>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</si>
  <si>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</si>
  <si>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</si>
  <si>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</si>
  <si>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</si>
  <si>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</si>
  <si>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</si>
  <si>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</si>
  <si>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</si>
  <si>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</si>
  <si>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</si>
  <si>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</si>
  <si>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</si>
  <si>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</si>
  <si>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</si>
  <si>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</si>
  <si>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</si>
  <si>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</si>
  <si>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</si>
  <si>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</si>
  <si>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</si>
  <si>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</si>
  <si>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</si>
  <si>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</si>
  <si>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</si>
  <si>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</si>
  <si>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</si>
  <si>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</si>
  <si>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</si>
  <si>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</si>
  <si>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</si>
  <si>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</si>
  <si>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</si>
  <si>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</si>
  <si>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</si>
  <si>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</si>
  <si>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</si>
  <si>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</si>
  <si>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</si>
  <si>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</si>
  <si>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</si>
  <si>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</si>
  <si>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</si>
  <si>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</si>
  <si>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</si>
  <si>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</si>
  <si>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</si>
  <si>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</si>
  <si>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</si>
  <si>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</si>
  <si>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</si>
  <si>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</si>
  <si>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</si>
  <si>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</si>
  <si>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</si>
  <si>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</si>
  <si>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</si>
  <si>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</si>
  <si>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</si>
  <si>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</si>
  <si>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</si>
  <si>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</si>
  <si>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</si>
  <si>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</si>
  <si>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</si>
  <si>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</si>
  <si>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</si>
  <si>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</si>
  <si>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</si>
  <si>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</si>
  <si>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</si>
  <si>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</si>
  <si>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</si>
  <si>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</si>
  <si>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</si>
  <si>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</si>
  <si>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</si>
  <si>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</si>
  <si>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</si>
  <si>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</si>
  <si>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</si>
  <si>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</si>
  <si>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</si>
  <si>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</si>
  <si>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</si>
  <si>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</si>
  <si>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</si>
  <si>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</si>
  <si>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</si>
  <si>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</si>
  <si>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</si>
  <si>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</si>
  <si>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</si>
  <si>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</si>
  <si>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</si>
  <si>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</si>
  <si>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</si>
  <si>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</si>
  <si>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</si>
  <si>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</si>
  <si>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</si>
  <si>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</si>
  <si>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</si>
  <si>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</si>
  <si>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</si>
  <si>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</si>
  <si>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</si>
  <si>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</si>
  <si>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</si>
  <si>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</si>
  <si>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</si>
  <si>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</si>
  <si>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</si>
  <si>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</si>
  <si>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</si>
  <si>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</si>
  <si>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</si>
  <si>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Plan de Acción</t>
  </si>
  <si>
    <t>Plan de Accion</t>
  </si>
  <si>
    <t>CANTIDAD</t>
  </si>
  <si>
    <t>PLAN DE ACCION</t>
  </si>
  <si>
    <t>MENSUAL</t>
  </si>
  <si>
    <t>Enero</t>
  </si>
  <si>
    <t>SUBDIRECTOR DE GESTION CORPORATIVA</t>
  </si>
  <si>
    <t>Subdirección de Gestión Corporativa</t>
  </si>
  <si>
    <t>Plan de acción</t>
  </si>
  <si>
    <t>% Avance de meta acumulado</t>
  </si>
  <si>
    <t xml:space="preserve">Actividades ejecutadas descritas en el Plan de Acción desarrolladas en un periodo de tiempo determinado </t>
  </si>
  <si>
    <t xml:space="preserve">Adquirir dotación de mobiliario para la Casa Ecologica de los Animales. </t>
  </si>
  <si>
    <t>Dotación y poner en funcionamiento (primera etapa) y lograr un avance en la construcción (segunda etapa) de la Casa Ecológica de los Animales – CEA  Bogotá</t>
  </si>
  <si>
    <t>PM-01</t>
  </si>
  <si>
    <t>FRANKLIN SASTOQUE  - CONTRATISTA SGC</t>
  </si>
  <si>
    <t xml:space="preserve">PROTEGER LA VIDA Y SER GARANTE DEL TRATO DIGNO HACIA LOS ANIMALES, A TRAVES DE ACCIONES DE PROTECCION Y BIENESTAR ANIMAL </t>
  </si>
  <si>
    <t xml:space="preserve"> Bienes Muebles Adquiridos</t>
  </si>
  <si>
    <t xml:space="preserve">
Con este indicador se busca realizar el seguimiento a la meta para  realizar la dotación de la CEA de acuerdo con sus necesidades. 
</t>
  </si>
  <si>
    <t>Actividades ejecutadas para la dotación del CEA</t>
  </si>
  <si>
    <t xml:space="preserve">Está conformado por las actividades ejecutadas para proceder con la dotacion de la CEA 
</t>
  </si>
  <si>
    <t xml:space="preserve">
Está conformado por las actividades programadas para la dotación de la CEA
 </t>
  </si>
  <si>
    <t>Dotacion programada / Suministro de Dotación para la Casa Ecologica.</t>
  </si>
  <si>
    <t xml:space="preserve">
Realizar el 100% de la dotación y puesta en operación de la primera fase de la Casa Ecológica para Animales domésticos e iniciar la construcción de la Fase 2 conforme a lo estipulado en el plan de acción</t>
  </si>
  <si>
    <t>Actividades ejecutadas para la adecuacion de los cuartos frios de la  CEA</t>
  </si>
  <si>
    <t xml:space="preserve"> Está conformado por las actividades ejecutadas para proceder a las adecuaciones de los cuartos frios de la CEA </t>
  </si>
  <si>
    <t xml:space="preserve"> Está conformado por las actividades programadas para proceder a las adecuaciones de los cuartos frios de la CEA </t>
  </si>
  <si>
    <t>Actividades Programadas para dar cumplimiento al  Plan de Accion para el cumplimiento de la  la adecuación de la  conectividad, puestos de trabajo y casa ecológica de animales para su  adecuado funcionamiento</t>
  </si>
  <si>
    <t xml:space="preserve">
Actividades ejecutadas para poner en funcionamiento la Casa Ecológica para asegurar la atención a los animales a través de los diferentes programas del IDPYBA
</t>
  </si>
  <si>
    <t>Actividades Programadas para dar cumplimiento al  Plan de Accion para  poner en funcionamiento la Casa Ecológica para asegurar la atención a los animales a través de los diferentes programas del IDPYBA</t>
  </si>
  <si>
    <t xml:space="preserve">Con este indicador se busca realizar el seguimiento a la meta para  realizar la dotación de de elementos medicos, quirurgicos para la Casa Ecologica de los Animales </t>
  </si>
  <si>
    <t xml:space="preserve">Con este indicador se busca realizar el seguimiento a la adecuación de los cuartos frios </t>
  </si>
  <si>
    <t>Con este indicador se busca realizar el seguimiento a la adecuacion de los puntos de conectividad, puestos de trabajo y casa ecológica de animales para su adecuado funcionamiento</t>
  </si>
  <si>
    <t>Con este indicador se busca realizar seguimiento al funcionamiento de  la Casa Ecológica para asegurar la atención a los animales a través de los diferentes programas del IDPYBA</t>
  </si>
  <si>
    <t xml:space="preserve">Adecuaciones  programadas / Adecuaciones realizadas </t>
  </si>
  <si>
    <t>Actividades ejecutadas para adecuar puntos de conectividad, puestos de
trabajo y casa ecológica  /Actividades programadas para para adecuar puntos de conectividad, puestos de
trabajo y casa ecológica</t>
  </si>
  <si>
    <t>Actividades ejecutadas el funcionamiento de la casa Ecologica /Actividades programadas para el funcionamiento de la casa Ecologica</t>
  </si>
  <si>
    <t xml:space="preserve"> Actividades programadas en Plan de Acción programadas para la dotacion de la CEA </t>
  </si>
  <si>
    <t xml:space="preserve">
Está conformado por las actividades programadas en el Plan de Acción  para la dotación de la CEA
 </t>
  </si>
  <si>
    <t>Salas, centrales y unidades médicas adecuadas</t>
  </si>
  <si>
    <t xml:space="preserve"> Actividades programadas programadas en el Plan de Acción para la dotacion de la CEA </t>
  </si>
  <si>
    <t>Ejecución del cronograma de entrega de unidades Misionales</t>
  </si>
  <si>
    <t xml:space="preserve"> Actividades programadas en el Plan de Acción para la adecuacion de los cuartos frios de la  CEA</t>
  </si>
  <si>
    <t>Puestos de trabajo dotados y/o instalados</t>
  </si>
  <si>
    <t xml:space="preserve"> Actividades programadas en el Plan de Acción para la adecuación de la  conectividad, puestos de trabajo y casa ecológica de animales para su  adecuado funcionamiento</t>
  </si>
  <si>
    <t>Actividades ejecutadas para la adecuación de la  conectividad, puestos de trabajo y casa ecológica de animales para su  adecuado funcionamiento</t>
  </si>
  <si>
    <t>Avance Plan De Accion</t>
  </si>
  <si>
    <t xml:space="preserve"> Actividades programadas en el Plan de Acción para poner en funcionamiento la Casa Ecológica para asegurar la atención a los animales a través de los diferentes programas del IDPYBA</t>
  </si>
  <si>
    <t>5 febrero 2024</t>
  </si>
  <si>
    <t>JESÚS ALBERTO MARTÍNEZ CÉSPEDES</t>
  </si>
  <si>
    <t xml:space="preserve">Para el presente periodo no se desarrollaron actividades propias al desarrollo de la meta, si bien se tiene una fecha estimada para la entrega de la Casa Ecológica de los Animales, el proyecto presenta un retraso que podría influir sobre la fecha definitiva por tal motivo las acciones precontractuales no se han adelantado </t>
  </si>
  <si>
    <t>Con la dotación y puesta en funcionamiento de la Casa Ecológica se busca garantizar la protección y el bienestar a los animales, prestando servicios de manera centralizada, en una única y eficiente infraestructura para todas las localidades.</t>
  </si>
  <si>
    <t>El Instituto se encuentra pendiente de la conformación final de la entrega de la Casa Ecológica de los Animales y con ello iniciar las etapas precontractuales correspondientes para este Instituto, realizar un proceso de acompañamiento permanente con el fin de garantizar se generen las alertas necesarias para apoyar la finalización dela Fase I de la CEA</t>
  </si>
  <si>
    <t>Al tener ya un acompañamiento para la ejecución del proyecto, se garantiza el control en cada uno de los escenarios requeridos para la CEA, así como el poder generar una linea de comunicación directa, con quienes se encuentran en la ejecución de la obra</t>
  </si>
  <si>
    <t>Se realizo una estimación de costos la cual acompaña el anteproyecto y con la cual se estima cumplir con lo requerido por la CEA, sin embargo, se depende de la confirmación de la fecha de entrega de la CEA, con el fin de validar los tiempos precontractuales</t>
  </si>
  <si>
    <t xml:space="preserve">Se avance con el primer contrato de prestación de servicios el cual presta una asistencia técnica al proyecto y nos permite generar alertas en el proceso de ejecución, acompañar de manera permanente los requerimientos y validar los tiempos internos del proyecto en el cumplimiento de hitos </t>
  </si>
  <si>
    <t xml:space="preserve">
Para el presente periodo se realizo el seguimiento al contrato firmado en el mes de enero de la actual vigencia el 054 de 2024, el cual tiene por objeto "PRESTAR LOS SERVICIOS PROFESIONALES ESPECIALIZADOS PARA ESTRUCTURAR Y APOYAR LOS COMPONENTES RELACIONADOS CON INFRAESTRUCTURA Y RECURSOS FISICOS QUE SE REQUIERAN Y REALIZAR LAS SUPERVISONES QUE LE SEAN DESIGANDAS DE LA CASA ECOLOGICA DE LOS ANIMALES”, siendo el profesional especializado quien realiza el acompañamiento técnico en la ejecución de los contratos de obra e interventoría, apoya las respuestas a los entes de control y acompaña las mesas de seguimiento citadas por los entes de control   
Para el presente periodo no se desarrollaron más actividades propias al desarrollo de la meta, si bien se tiene una fecha estimada para la entrega de la Casa Ecológica de los Animales, el proyecto presenta un retraso que podría influir sobre la fecha definitiva por tal motivo las acciones precontractuales no se han adelantado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</si>
</sst>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1" formatCode="_-* #,##0_-;\-* #,##0_-;_-* &quot;-&quot;_-;_-@_-"/>
    <numFmt numFmtId="43" formatCode="_-* #,##0.00_-;\-* #,##0.00_-;_-* &quot;-&quot;??_-;_-@_-"/>
    <numFmt numFmtId="164" formatCode="_-* #,##0.00\ &quot;€&quot;_-;\-* #,##0.00\ &quot;€&quot;_-;_-* &quot;-&quot;??\ &quot;€&quot;_-;_-@_-"/>
    <numFmt numFmtId="165" formatCode="&quot;$&quot;\ #,##0_);[Red]\(&quot;$&quot;\ #,##0\)"/>
    <numFmt numFmtId="166" formatCode="_(* #,##0_);_(* \(#,##0\);_(* &quot;-&quot;_);_(@_)"/>
    <numFmt numFmtId="167" formatCode="_(&quot;$&quot;\ * #,##0.00_);_(&quot;$&quot;\ * \(#,##0.00\);_(&quot;$&quot;\ * &quot;-&quot;??_);_(@_)"/>
    <numFmt numFmtId="168" formatCode="_(* #,##0.00_);_(* \(#,##0.00\);_(* &quot;-&quot;??_);_(@_)"/>
    <numFmt numFmtId="169" formatCode="_ * #,##0.00_ ;_ * \-#,##0.00_ ;_ * &quot;-&quot;??_ ;_ @_ "/>
    <numFmt numFmtId="170" formatCode="0.0%"/>
    <numFmt numFmtId="171" formatCode="_(* #,##0_);_(* \(#,##0\);_(* &quot;-&quot;??_);_(@_)"/>
    <numFmt numFmtId="172" formatCode="_(* #,##0.00_);_(* \(#,##0.00\);_(* &quot;-&quot;_);_(@_)"/>
    <numFmt numFmtId="173" formatCode="_-* #,##0.00\ &quot;$&quot;_-;\-* #,##0.00\ &quot;$&quot;_-;_-* &quot;-&quot;??\ &quot;$&quot;_-;_-@_-"/>
    <numFmt numFmtId="174" formatCode="_-* #,##0.00\ _$_-;\-* #,##0.00\ _$_-;_-* &quot;-&quot;??\ _$_-;_-@_-"/>
    <numFmt numFmtId="175" formatCode="0.0"/>
    <numFmt numFmtId="176" formatCode="0.000"/>
    <numFmt numFmtId="177" formatCode="_(* #,##0.000_);_(* \(#,##0.000\);_(* &quot;-&quot;??_);_(@_)"/>
  </numFmts>
  <fonts count="82"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sz val="8"/>
      <name val="Calibri"/>
      <family val="2"/>
      <scheme val="minor"/>
    </font>
    <font>
      <b/>
      <sz val="14"/>
      <color theme="1"/>
      <name val="Arial"/>
      <family val="2"/>
    </font>
    <font>
      <sz val="9"/>
      <color theme="0"/>
      <name val="Arial"/>
      <family val="2"/>
    </font>
    <font>
      <u/>
      <sz val="12"/>
      <name val="Arial"/>
      <family val="2"/>
    </font>
    <font>
      <b/>
      <sz val="12"/>
      <color theme="3"/>
      <name val="Arial"/>
      <family val="2"/>
    </font>
    <font>
      <sz val="9"/>
      <color indexed="81"/>
      <name val="Tahoma"/>
      <family val="2"/>
    </font>
    <font>
      <b/>
      <sz val="9"/>
      <color indexed="81"/>
      <name val="Tahoma"/>
      <family val="2"/>
    </font>
    <font>
      <sz val="11"/>
      <color theme="1"/>
      <name val="Arial Narrow"/>
      <family val="2"/>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s>
  <borders count="7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right/>
      <top style="thin">
        <color auto="1"/>
      </top>
      <bottom style="thin">
        <color auto="1"/>
      </bottom>
      <diagonal/>
    </border>
    <border>
      <left style="medium">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medium">
        <color auto="1"/>
      </left>
      <right style="thin">
        <color auto="1"/>
      </right>
      <top style="thin">
        <color auto="1"/>
      </top>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top/>
      <bottom style="medium">
        <color auto="1"/>
      </bottom>
      <diagonal/>
    </border>
    <border>
      <left/>
      <right style="thin">
        <color auto="1"/>
      </right>
      <top/>
      <bottom style="medium">
        <color auto="1"/>
      </bottom>
      <diagonal/>
    </border>
    <border>
      <left/>
      <right style="medium">
        <color auto="1"/>
      </right>
      <top style="thin">
        <color auto="1"/>
      </top>
      <bottom/>
      <diagonal/>
    </border>
    <border>
      <left/>
      <right style="medium">
        <color auto="1"/>
      </right>
      <top style="thin">
        <color auto="1"/>
      </top>
      <bottom style="thin">
        <color auto="1"/>
      </bottom>
      <diagonal/>
    </border>
    <border>
      <left style="medium">
        <color auto="1"/>
      </left>
      <right/>
      <top style="thin">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top/>
      <bottom/>
      <diagonal/>
    </border>
    <border>
      <left style="thin">
        <color indexed="64"/>
      </left>
      <right style="thin">
        <color indexed="64"/>
      </right>
      <top style="thin">
        <color indexed="64"/>
      </top>
      <bottom/>
      <diagonal/>
    </border>
    <border>
      <left style="medium">
        <color auto="1"/>
      </left>
      <right/>
      <top style="thin">
        <color auto="1"/>
      </top>
      <bottom style="thin">
        <color auto="1"/>
      </bottom>
      <diagonal/>
    </border>
    <border>
      <left style="thin">
        <color auto="1"/>
      </left>
      <right style="medium">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3" fillId="2" borderId="0" applyNumberFormat="0" applyBorder="0" applyAlignment="0" applyProtection="0"/>
    <xf numFmtId="0" fontId="1" fillId="2" borderId="0" applyNumberFormat="0" applyBorder="0" applyAlignment="0" applyProtection="0"/>
    <xf numFmtId="0" fontId="33"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3" fillId="3" borderId="0" applyNumberFormat="0" applyBorder="0" applyAlignment="0" applyProtection="0"/>
    <xf numFmtId="0" fontId="1" fillId="3" borderId="0" applyNumberFormat="0" applyBorder="0" applyAlignment="0" applyProtection="0"/>
    <xf numFmtId="0" fontId="3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3" fillId="4" borderId="0" applyNumberFormat="0" applyBorder="0" applyAlignment="0" applyProtection="0"/>
    <xf numFmtId="0" fontId="1" fillId="4" borderId="0" applyNumberFormat="0" applyBorder="0" applyAlignment="0" applyProtection="0"/>
    <xf numFmtId="0" fontId="33"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3" fillId="5" borderId="0" applyNumberFormat="0" applyBorder="0" applyAlignment="0" applyProtection="0"/>
    <xf numFmtId="0" fontId="1" fillId="5" borderId="0" applyNumberFormat="0" applyBorder="0" applyAlignment="0" applyProtection="0"/>
    <xf numFmtId="0" fontId="33"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3" fillId="10" borderId="0" applyNumberFormat="0" applyBorder="0" applyAlignment="0" applyProtection="0"/>
    <xf numFmtId="0" fontId="1" fillId="10" borderId="0" applyNumberFormat="0" applyBorder="0" applyAlignment="0" applyProtection="0"/>
    <xf numFmtId="0" fontId="33"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4"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4" fillId="10" borderId="0" applyNumberFormat="0" applyBorder="0" applyAlignment="0" applyProtection="0"/>
    <xf numFmtId="0" fontId="16" fillId="10" borderId="0" applyNumberFormat="0" applyBorder="0" applyAlignment="0" applyProtection="0"/>
    <xf numFmtId="0" fontId="34"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4" fillId="13" borderId="0" applyNumberFormat="0" applyBorder="0" applyAlignment="0" applyProtection="0"/>
    <xf numFmtId="0" fontId="16" fillId="13" borderId="0" applyNumberFormat="0" applyBorder="0" applyAlignment="0" applyProtection="0"/>
    <xf numFmtId="0" fontId="34"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4" fillId="15" borderId="0" applyNumberFormat="0" applyBorder="0" applyAlignment="0" applyProtection="0"/>
    <xf numFmtId="0" fontId="16" fillId="15" borderId="0" applyNumberFormat="0" applyBorder="0" applyAlignment="0" applyProtection="0"/>
    <xf numFmtId="0" fontId="34"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6" fillId="38" borderId="54"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7" fillId="39" borderId="55"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8" fillId="0" borderId="56"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0"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34"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41" fillId="46" borderId="54"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2"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168" fontId="33" fillId="0" borderId="0" applyFont="0" applyFill="0" applyBorder="0" applyAlignment="0" applyProtection="0"/>
    <xf numFmtId="166" fontId="33" fillId="0" borderId="0" applyFont="0" applyFill="0" applyBorder="0" applyAlignment="0" applyProtection="0"/>
    <xf numFmtId="41" fontId="33" fillId="0" borderId="0" applyFont="0" applyFill="0" applyBorder="0" applyAlignment="0" applyProtection="0"/>
    <xf numFmtId="168" fontId="33"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33"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3"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68"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7" fontId="1" fillId="0" borderId="0" applyFont="0" applyFill="0" applyBorder="0" applyAlignment="0" applyProtection="0"/>
    <xf numFmtId="0" fontId="43"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4" fillId="38" borderId="59"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5"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8" fillId="0" borderId="60"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29" fillId="0" borderId="0" applyNumberFormat="0" applyFill="0" applyBorder="0" applyAlignment="0" applyProtection="0"/>
    <xf numFmtId="0" fontId="47" fillId="0" borderId="0" applyNumberFormat="0" applyFill="0" applyBorder="0" applyAlignment="0" applyProtection="0"/>
    <xf numFmtId="0" fontId="40" fillId="0" borderId="61"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62"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611">
    <xf numFmtId="0" fontId="0" fillId="0" borderId="0" xfId="0"/>
    <xf numFmtId="0" fontId="50" fillId="0" borderId="11" xfId="0" applyFont="1" applyBorder="1" applyAlignment="1">
      <alignment vertical="center" wrapText="1"/>
    </xf>
    <xf numFmtId="0" fontId="50" fillId="0" borderId="12" xfId="0" applyFont="1" applyBorder="1" applyAlignment="1">
      <alignment vertical="center" wrapText="1"/>
    </xf>
    <xf numFmtId="0" fontId="51" fillId="0" borderId="0" xfId="0" applyFont="1"/>
    <xf numFmtId="0" fontId="50" fillId="0" borderId="0" xfId="0" applyFont="1" applyAlignment="1">
      <alignment horizontal="center" vertical="center" wrapText="1"/>
    </xf>
    <xf numFmtId="0" fontId="52" fillId="0" borderId="0" xfId="0" applyFont="1"/>
    <xf numFmtId="0" fontId="53" fillId="0" borderId="0" xfId="0" applyFont="1"/>
    <xf numFmtId="0" fontId="54" fillId="0" borderId="0" xfId="0" applyFont="1"/>
    <xf numFmtId="0" fontId="55" fillId="0" borderId="0" xfId="0" applyFont="1" applyAlignment="1">
      <alignment horizontal="center"/>
    </xf>
    <xf numFmtId="0" fontId="55" fillId="0" borderId="0" xfId="0" applyFont="1"/>
    <xf numFmtId="0" fontId="55" fillId="0" borderId="0" xfId="0" applyFont="1" applyAlignment="1" applyProtection="1">
      <alignment horizontal="center" vertical="center" wrapText="1"/>
      <protection locked="0"/>
    </xf>
    <xf numFmtId="0" fontId="56" fillId="0" borderId="0" xfId="1327" applyFont="1" applyAlignment="1">
      <alignment vertical="center" wrapText="1"/>
    </xf>
    <xf numFmtId="0" fontId="3" fillId="0" borderId="0" xfId="1371" applyFont="1" applyAlignment="1">
      <alignment horizontal="center" vertical="center"/>
    </xf>
    <xf numFmtId="0" fontId="55" fillId="0" borderId="0" xfId="1371" applyFont="1" applyAlignment="1">
      <alignment horizontal="center" vertical="center"/>
    </xf>
    <xf numFmtId="0" fontId="12" fillId="0" borderId="0" xfId="1371" applyFont="1" applyAlignment="1">
      <alignment horizontal="center" vertical="top" wrapText="1"/>
    </xf>
    <xf numFmtId="0" fontId="8" fillId="52" borderId="10" xfId="1371" applyFont="1" applyFill="1" applyBorder="1" applyAlignment="1">
      <alignment vertical="center" wrapText="1"/>
    </xf>
    <xf numFmtId="0" fontId="12" fillId="0" borderId="0" xfId="1371" applyFont="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6" fillId="0" borderId="0" xfId="1327" applyFont="1" applyAlignment="1">
      <alignment vertical="center"/>
    </xf>
    <xf numFmtId="0" fontId="12" fillId="0" borderId="0" xfId="1371" applyFont="1" applyAlignment="1">
      <alignment horizontal="left" vertical="center" wrapText="1"/>
    </xf>
    <xf numFmtId="0" fontId="12" fillId="0" borderId="0" xfId="1371" applyFont="1" applyAlignment="1">
      <alignment horizontal="center" vertical="center" wrapText="1"/>
    </xf>
    <xf numFmtId="0" fontId="11" fillId="0" borderId="0" xfId="1371" applyFont="1" applyAlignment="1">
      <alignment horizontal="center" vertical="center" wrapText="1"/>
    </xf>
    <xf numFmtId="0" fontId="13" fillId="0" borderId="0" xfId="1371" applyFont="1" applyAlignment="1">
      <alignment horizontal="center" vertical="center"/>
    </xf>
    <xf numFmtId="9" fontId="11" fillId="0" borderId="0" xfId="1496" applyFont="1" applyFill="1" applyBorder="1" applyAlignment="1">
      <alignment horizontal="center" vertical="center"/>
    </xf>
    <xf numFmtId="0" fontId="58" fillId="0" borderId="0" xfId="1327" applyFont="1" applyAlignment="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59" fillId="0" borderId="0" xfId="1495" applyFont="1" applyFill="1" applyBorder="1" applyAlignment="1">
      <alignment horizontal="center" vertical="center" wrapText="1"/>
    </xf>
    <xf numFmtId="0" fontId="60" fillId="0" borderId="0" xfId="1371" applyFont="1" applyAlignment="1" applyProtection="1">
      <alignment horizontal="center" vertical="center" wrapText="1"/>
      <protection locked="0"/>
    </xf>
    <xf numFmtId="0" fontId="54" fillId="0" borderId="0" xfId="0" applyFont="1" applyAlignment="1">
      <alignment horizontal="center" vertical="center"/>
    </xf>
    <xf numFmtId="0" fontId="3" fillId="0" borderId="0" xfId="1371" applyFont="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Alignment="1" applyProtection="1">
      <alignment horizontal="center" vertical="center"/>
      <protection locked="0"/>
    </xf>
    <xf numFmtId="0" fontId="4" fillId="0" borderId="0" xfId="1371" applyAlignment="1" applyProtection="1">
      <alignment vertical="center" wrapText="1"/>
      <protection locked="0"/>
    </xf>
    <xf numFmtId="0" fontId="61" fillId="0" borderId="0" xfId="0" applyFont="1" applyAlignment="1">
      <alignment horizontal="center"/>
    </xf>
    <xf numFmtId="0" fontId="3" fillId="24" borderId="0" xfId="1371" applyFont="1" applyFill="1" applyAlignment="1">
      <alignment horizontal="center" vertical="center"/>
    </xf>
    <xf numFmtId="9" fontId="4" fillId="24" borderId="0" xfId="1496" applyFont="1" applyFill="1" applyAlignment="1">
      <alignment vertical="center"/>
    </xf>
    <xf numFmtId="0" fontId="4" fillId="0" borderId="0" xfId="1371" applyAlignment="1">
      <alignment vertical="center"/>
    </xf>
    <xf numFmtId="10" fontId="62" fillId="0" borderId="10" xfId="1495" applyNumberFormat="1" applyFont="1" applyBorder="1" applyAlignment="1">
      <alignment horizontal="center" vertical="center" wrapText="1"/>
    </xf>
    <xf numFmtId="10" fontId="63" fillId="0" borderId="10" xfId="1495" applyNumberFormat="1" applyFont="1" applyBorder="1" applyAlignment="1">
      <alignment horizontal="center" vertical="center" wrapText="1"/>
    </xf>
    <xf numFmtId="10" fontId="51" fillId="0" borderId="18" xfId="1495" applyNumberFormat="1" applyFont="1" applyBorder="1" applyAlignment="1">
      <alignment horizontal="center" vertical="center" wrapText="1"/>
    </xf>
    <xf numFmtId="0" fontId="54" fillId="0" borderId="0" xfId="0" applyFont="1" applyAlignment="1" applyProtection="1">
      <alignment horizontal="center"/>
      <protection locked="0"/>
    </xf>
    <xf numFmtId="0" fontId="49" fillId="0" borderId="0" xfId="0" applyFont="1" applyAlignment="1">
      <alignment horizontal="center"/>
    </xf>
    <xf numFmtId="0" fontId="50" fillId="0" borderId="0" xfId="0" applyFont="1" applyAlignment="1">
      <alignment vertical="center" wrapText="1"/>
    </xf>
    <xf numFmtId="0" fontId="0" fillId="0" borderId="0" xfId="0" applyAlignment="1">
      <alignment horizontal="center"/>
    </xf>
    <xf numFmtId="0" fontId="49" fillId="0" borderId="0" xfId="0" applyFont="1" applyAlignment="1">
      <alignment horizontal="center" vertical="center" wrapText="1"/>
    </xf>
    <xf numFmtId="9" fontId="64" fillId="53" borderId="10" xfId="1495" applyFont="1" applyFill="1" applyBorder="1" applyAlignment="1">
      <alignment horizontal="center" vertical="center" wrapText="1"/>
    </xf>
    <xf numFmtId="0" fontId="57" fillId="0" borderId="0" xfId="1371" applyFont="1" applyAlignment="1">
      <alignment horizontal="center" vertical="center"/>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1" fillId="0" borderId="0" xfId="0" applyFont="1" applyAlignment="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0" fillId="0" borderId="0" xfId="0" applyFont="1" applyAlignment="1">
      <alignment horizontal="center"/>
    </xf>
    <xf numFmtId="0" fontId="50" fillId="0" borderId="0" xfId="0" applyFont="1"/>
    <xf numFmtId="10" fontId="65" fillId="0" borderId="0" xfId="1495" applyNumberFormat="1" applyFont="1" applyFill="1" applyBorder="1" applyAlignment="1">
      <alignment horizontal="center" vertical="center" wrapText="1"/>
    </xf>
    <xf numFmtId="0" fontId="66" fillId="50" borderId="0" xfId="1371" applyFont="1" applyFill="1" applyAlignment="1">
      <alignment horizontal="center" vertical="center" wrapText="1"/>
    </xf>
    <xf numFmtId="10" fontId="63"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Protection="1">
      <protection locked="0"/>
    </xf>
    <xf numFmtId="0" fontId="9" fillId="0" borderId="0" xfId="0" applyFont="1" applyAlignment="1" applyProtection="1">
      <alignment vertical="top" wrapText="1"/>
      <protection locked="0"/>
    </xf>
    <xf numFmtId="0" fontId="9" fillId="0" borderId="0" xfId="0" applyFont="1" applyAlignment="1" applyProtection="1">
      <alignment horizontal="center" vertical="center" wrapText="1"/>
      <protection locked="0"/>
    </xf>
    <xf numFmtId="0" fontId="52" fillId="0" borderId="0" xfId="0" applyFont="1" applyProtection="1">
      <protection locked="0"/>
    </xf>
    <xf numFmtId="0" fontId="67"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4"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3"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3" fillId="0" borderId="17" xfId="1495" applyFont="1" applyBorder="1" applyAlignment="1">
      <alignment horizontal="center" vertical="center"/>
    </xf>
    <xf numFmtId="0" fontId="49" fillId="50" borderId="35" xfId="0" applyFont="1" applyFill="1" applyBorder="1" applyAlignment="1">
      <alignment horizontal="center" vertical="center" wrapText="1"/>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9" fillId="50" borderId="0" xfId="0" applyFont="1" applyFill="1" applyAlignment="1" applyProtection="1">
      <alignment horizontal="center" vertical="center" wrapText="1"/>
      <protection locked="0"/>
    </xf>
    <xf numFmtId="0" fontId="50" fillId="50" borderId="12" xfId="0" applyFont="1" applyFill="1" applyBorder="1" applyAlignment="1">
      <alignment vertical="center" wrapText="1"/>
    </xf>
    <xf numFmtId="0" fontId="49" fillId="0" borderId="10" xfId="0" applyFont="1" applyBorder="1" applyAlignment="1">
      <alignment horizontal="center" vertical="center" wrapText="1"/>
    </xf>
    <xf numFmtId="0" fontId="0" fillId="0" borderId="10" xfId="0" applyBorder="1"/>
    <xf numFmtId="0" fontId="49" fillId="52" borderId="10" xfId="0" applyFont="1" applyFill="1" applyBorder="1" applyAlignment="1">
      <alignment vertical="center" wrapText="1"/>
    </xf>
    <xf numFmtId="9" fontId="33" fillId="0" borderId="10" xfId="1495" applyFont="1" applyBorder="1" applyAlignment="1">
      <alignment vertical="center"/>
    </xf>
    <xf numFmtId="9" fontId="49"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49" fillId="0" borderId="0" xfId="0" applyNumberFormat="1" applyFont="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49" fillId="0" borderId="0" xfId="0" applyFont="1" applyProtection="1">
      <protection locked="0"/>
    </xf>
    <xf numFmtId="0" fontId="8" fillId="0" borderId="0" xfId="0" applyFont="1" applyAlignment="1" applyProtection="1">
      <alignment horizontal="center" vertical="center" wrapText="1"/>
      <protection locked="0"/>
    </xf>
    <xf numFmtId="0" fontId="68" fillId="50" borderId="0" xfId="0" applyFont="1" applyFill="1" applyProtection="1">
      <protection locked="0"/>
    </xf>
    <xf numFmtId="0" fontId="68" fillId="0" borderId="0" xfId="0" applyFont="1" applyProtection="1">
      <protection locked="0"/>
    </xf>
    <xf numFmtId="0" fontId="5" fillId="0" borderId="0" xfId="0" applyFont="1" applyProtection="1">
      <protection locked="0"/>
    </xf>
    <xf numFmtId="0" fontId="69" fillId="0" borderId="0" xfId="0" applyFont="1" applyProtection="1">
      <protection locked="0"/>
    </xf>
    <xf numFmtId="0" fontId="15" fillId="0" borderId="10" xfId="0" applyFont="1" applyBorder="1" applyAlignment="1" applyProtection="1">
      <alignment horizontal="left" vertical="center" wrapText="1"/>
      <protection locked="0"/>
    </xf>
    <xf numFmtId="0" fontId="15" fillId="0" borderId="10" xfId="0" applyFont="1" applyBorder="1" applyAlignment="1" applyProtection="1">
      <alignment vertical="center" wrapText="1"/>
      <protection locked="0"/>
    </xf>
    <xf numFmtId="43" fontId="68" fillId="0" borderId="0" xfId="0" applyNumberFormat="1" applyFont="1" applyProtection="1">
      <protection locked="0"/>
    </xf>
    <xf numFmtId="9" fontId="68" fillId="0" borderId="0" xfId="1495" applyFont="1" applyFill="1" applyProtection="1">
      <protection locked="0"/>
    </xf>
    <xf numFmtId="0" fontId="49" fillId="52" borderId="10" xfId="0" applyFont="1" applyFill="1" applyBorder="1" applyAlignment="1">
      <alignment horizontal="center" vertical="center" wrapText="1"/>
    </xf>
    <xf numFmtId="0" fontId="49" fillId="53" borderId="17" xfId="0" applyFont="1" applyFill="1" applyBorder="1" applyAlignment="1">
      <alignment horizontal="center" vertical="center" wrapText="1"/>
    </xf>
    <xf numFmtId="0" fontId="0" fillId="57" borderId="10" xfId="0" applyFill="1" applyBorder="1"/>
    <xf numFmtId="9" fontId="33" fillId="0" borderId="0" xfId="1495" applyFont="1"/>
    <xf numFmtId="0" fontId="0" fillId="58" borderId="10" xfId="0" applyFill="1" applyBorder="1"/>
    <xf numFmtId="0" fontId="45" fillId="0" borderId="0" xfId="0" applyFont="1"/>
    <xf numFmtId="9" fontId="45" fillId="0" borderId="0" xfId="1495" applyFont="1"/>
    <xf numFmtId="0" fontId="0" fillId="59" borderId="10" xfId="0" applyFill="1" applyBorder="1"/>
    <xf numFmtId="166" fontId="33" fillId="0" borderId="0" xfId="1251" applyFont="1"/>
    <xf numFmtId="166"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1" fontId="63" fillId="26" borderId="10" xfId="1250" applyNumberFormat="1" applyFont="1" applyFill="1" applyBorder="1" applyAlignment="1">
      <alignment horizontal="center" vertical="center"/>
    </xf>
    <xf numFmtId="168" fontId="9" fillId="26" borderId="10" xfId="1250" applyFont="1" applyFill="1" applyBorder="1" applyAlignment="1">
      <alignment horizontal="center" vertical="center"/>
    </xf>
    <xf numFmtId="171" fontId="63" fillId="60" borderId="10" xfId="1250" applyNumberFormat="1" applyFont="1" applyFill="1" applyBorder="1" applyAlignment="1">
      <alignment horizontal="center" vertical="center"/>
    </xf>
    <xf numFmtId="168" fontId="9" fillId="60" borderId="10" xfId="1250" applyFont="1" applyFill="1" applyBorder="1" applyAlignment="1" applyProtection="1">
      <alignment horizontal="center" vertical="center" wrapText="1"/>
      <protection locked="0"/>
    </xf>
    <xf numFmtId="10" fontId="62" fillId="25" borderId="10" xfId="1495" applyNumberFormat="1" applyFont="1" applyFill="1" applyBorder="1" applyAlignment="1">
      <alignment horizontal="center" vertical="center" wrapText="1"/>
    </xf>
    <xf numFmtId="10" fontId="63" fillId="25" borderId="10" xfId="1495" applyNumberFormat="1" applyFont="1" applyFill="1" applyBorder="1" applyAlignment="1">
      <alignment horizontal="center" vertical="center" wrapText="1"/>
    </xf>
    <xf numFmtId="10" fontId="51"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3"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3"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4" xfId="0" applyFill="1" applyBorder="1" applyAlignment="1">
      <alignment vertical="center" wrapText="1"/>
    </xf>
    <xf numFmtId="17" fontId="0" fillId="56" borderId="20" xfId="0" applyNumberFormat="1" applyFill="1" applyBorder="1" applyAlignment="1">
      <alignment vertical="center"/>
    </xf>
    <xf numFmtId="9" fontId="33" fillId="56" borderId="10" xfId="1495" applyFont="1" applyFill="1" applyBorder="1" applyAlignment="1">
      <alignment vertical="center" wrapText="1"/>
    </xf>
    <xf numFmtId="0" fontId="0" fillId="56" borderId="10" xfId="0" applyFill="1" applyBorder="1"/>
    <xf numFmtId="9" fontId="64" fillId="56" borderId="10" xfId="1495" applyFont="1" applyFill="1" applyBorder="1" applyAlignment="1">
      <alignment horizontal="center" vertical="center" wrapText="1"/>
    </xf>
    <xf numFmtId="9" fontId="64" fillId="56" borderId="20" xfId="1495" applyFont="1" applyFill="1" applyBorder="1" applyAlignment="1">
      <alignment horizontal="center" vertical="center" wrapText="1"/>
    </xf>
    <xf numFmtId="9" fontId="49" fillId="56" borderId="10" xfId="0" applyNumberFormat="1" applyFont="1" applyFill="1" applyBorder="1" applyAlignment="1">
      <alignment vertical="center" wrapText="1"/>
    </xf>
    <xf numFmtId="0" fontId="49" fillId="56" borderId="10" xfId="0" applyFont="1" applyFill="1" applyBorder="1" applyAlignment="1">
      <alignment vertical="center" wrapText="1"/>
    </xf>
    <xf numFmtId="9" fontId="64" fillId="53" borderId="20" xfId="1495" applyFont="1" applyFill="1" applyBorder="1" applyAlignment="1">
      <alignment horizontal="center" vertical="center" wrapText="1"/>
    </xf>
    <xf numFmtId="0" fontId="0" fillId="0" borderId="17" xfId="0" applyBorder="1" applyAlignment="1">
      <alignment horizontal="center" vertical="center"/>
    </xf>
    <xf numFmtId="9" fontId="33" fillId="50" borderId="17" xfId="1495" applyFont="1" applyFill="1" applyBorder="1" applyAlignment="1">
      <alignment horizontal="center" vertical="center"/>
    </xf>
    <xf numFmtId="0" fontId="8" fillId="61" borderId="10" xfId="1371" applyFont="1" applyFill="1" applyBorder="1" applyAlignment="1">
      <alignment vertical="center" wrapText="1"/>
    </xf>
    <xf numFmtId="0" fontId="8" fillId="61" borderId="17" xfId="1371" applyFont="1" applyFill="1" applyBorder="1" applyAlignment="1">
      <alignment vertical="top" wrapText="1"/>
    </xf>
    <xf numFmtId="0" fontId="8" fillId="61" borderId="16" xfId="1371" applyFont="1" applyFill="1" applyBorder="1" applyAlignment="1">
      <alignment horizontal="center" vertical="center" wrapText="1"/>
    </xf>
    <xf numFmtId="0" fontId="8" fillId="61" borderId="10" xfId="0" applyFont="1" applyFill="1" applyBorder="1" applyAlignment="1">
      <alignment horizontal="center" vertical="center" wrapText="1"/>
    </xf>
    <xf numFmtId="0" fontId="8" fillId="61" borderId="18" xfId="1371" applyFont="1" applyFill="1" applyBorder="1" applyAlignment="1">
      <alignment horizontal="center" vertical="center" wrapText="1"/>
    </xf>
    <xf numFmtId="0" fontId="4" fillId="24" borderId="0" xfId="1371" applyFill="1" applyAlignment="1">
      <alignment vertical="center"/>
    </xf>
    <xf numFmtId="0" fontId="4" fillId="24" borderId="0" xfId="1371" applyFill="1" applyAlignment="1">
      <alignment vertical="top" wrapText="1"/>
    </xf>
    <xf numFmtId="0" fontId="8" fillId="61" borderId="16" xfId="1371" applyFont="1" applyFill="1" applyBorder="1" applyAlignment="1" applyProtection="1">
      <alignment horizontal="justify" vertical="center" wrapText="1"/>
      <protection locked="0"/>
    </xf>
    <xf numFmtId="0" fontId="8" fillId="61" borderId="16" xfId="1371" applyFont="1" applyFill="1" applyBorder="1" applyAlignment="1">
      <alignment horizontal="justify" vertical="center" wrapText="1"/>
    </xf>
    <xf numFmtId="0" fontId="8" fillId="61" borderId="16" xfId="1371" applyFont="1" applyFill="1" applyBorder="1" applyAlignment="1">
      <alignment horizontal="justify" vertical="center"/>
    </xf>
    <xf numFmtId="0" fontId="8" fillId="61" borderId="16" xfId="1371" applyFont="1" applyFill="1" applyBorder="1" applyAlignment="1">
      <alignment vertical="center" wrapText="1"/>
    </xf>
    <xf numFmtId="0" fontId="8" fillId="61" borderId="66" xfId="1371" applyFont="1" applyFill="1" applyBorder="1" applyAlignment="1">
      <alignment horizontal="justify" vertical="center" wrapText="1"/>
    </xf>
    <xf numFmtId="0" fontId="8" fillId="61" borderId="10" xfId="1371" applyFont="1" applyFill="1" applyBorder="1" applyAlignment="1" applyProtection="1">
      <alignment horizontal="center" vertical="center" wrapText="1"/>
      <protection locked="0"/>
    </xf>
    <xf numFmtId="0" fontId="8" fillId="61" borderId="10" xfId="1371" applyFont="1" applyFill="1" applyBorder="1" applyAlignment="1">
      <alignment horizontal="center" vertical="center" wrapText="1"/>
    </xf>
    <xf numFmtId="0" fontId="8" fillId="61" borderId="36" xfId="1371" applyFont="1" applyFill="1" applyBorder="1" applyAlignment="1">
      <alignment horizontal="left" vertical="center" wrapText="1"/>
    </xf>
    <xf numFmtId="0" fontId="8" fillId="61" borderId="16" xfId="1371" applyFont="1" applyFill="1" applyBorder="1" applyAlignment="1">
      <alignment horizontal="left" vertical="center" wrapText="1"/>
    </xf>
    <xf numFmtId="14" fontId="9" fillId="0" borderId="10" xfId="1371" applyNumberFormat="1" applyFont="1" applyBorder="1" applyAlignment="1" applyProtection="1">
      <alignment horizontal="center" vertical="center" wrapText="1"/>
      <protection locked="0"/>
    </xf>
    <xf numFmtId="9" fontId="3" fillId="24" borderId="0" xfId="1496" applyFont="1" applyFill="1" applyAlignment="1">
      <alignment horizontal="center" vertical="center"/>
    </xf>
    <xf numFmtId="0" fontId="76" fillId="0" borderId="0" xfId="0" applyFont="1"/>
    <xf numFmtId="0" fontId="76" fillId="0" borderId="0" xfId="1327" applyFont="1" applyAlignment="1">
      <alignment vertical="center" wrapText="1"/>
    </xf>
    <xf numFmtId="0" fontId="76" fillId="0" borderId="0" xfId="1327" applyFont="1" applyAlignment="1">
      <alignment vertical="center"/>
    </xf>
    <xf numFmtId="0" fontId="5" fillId="0" borderId="10" xfId="1371" applyFont="1" applyBorder="1" applyAlignment="1">
      <alignment horizontal="center" vertical="center"/>
    </xf>
    <xf numFmtId="0" fontId="15" fillId="61" borderId="10" xfId="1371" applyFont="1" applyFill="1" applyBorder="1" applyAlignment="1">
      <alignment vertical="center" wrapText="1"/>
    </xf>
    <xf numFmtId="0" fontId="5" fillId="0" borderId="18" xfId="1371" applyFont="1" applyBorder="1" applyAlignment="1">
      <alignment horizontal="center" vertical="center"/>
    </xf>
    <xf numFmtId="2" fontId="5" fillId="0" borderId="20" xfId="1496" applyNumberFormat="1" applyFont="1" applyFill="1" applyBorder="1" applyAlignment="1">
      <alignment horizontal="center" vertical="center" wrapText="1"/>
    </xf>
    <xf numFmtId="2" fontId="5" fillId="0" borderId="46" xfId="1496" applyNumberFormat="1" applyFont="1" applyFill="1" applyBorder="1" applyAlignment="1">
      <alignment horizontal="center" vertical="center" wrapText="1"/>
    </xf>
    <xf numFmtId="9" fontId="70" fillId="0" borderId="10" xfId="1495" applyFont="1" applyBorder="1" applyAlignment="1">
      <alignment horizontal="center" vertical="center"/>
    </xf>
    <xf numFmtId="14" fontId="12" fillId="0" borderId="10" xfId="1371" applyNumberFormat="1" applyFont="1" applyBorder="1" applyAlignment="1" applyProtection="1">
      <alignment horizontal="center" vertical="center" wrapText="1"/>
      <protection locked="0"/>
    </xf>
    <xf numFmtId="176" fontId="5" fillId="0" borderId="20" xfId="1496" applyNumberFormat="1" applyFont="1" applyFill="1" applyBorder="1" applyAlignment="1">
      <alignment horizontal="center" vertical="center" wrapText="1"/>
    </xf>
    <xf numFmtId="175" fontId="5" fillId="0" borderId="20" xfId="1496" applyNumberFormat="1" applyFont="1" applyFill="1" applyBorder="1" applyAlignment="1">
      <alignment horizontal="center" vertical="center" wrapText="1"/>
    </xf>
    <xf numFmtId="175" fontId="5" fillId="0" borderId="46" xfId="1496" applyNumberFormat="1" applyFont="1" applyFill="1" applyBorder="1" applyAlignment="1">
      <alignment vertical="center" wrapText="1"/>
    </xf>
    <xf numFmtId="0" fontId="8" fillId="61" borderId="69" xfId="1371" applyFont="1" applyFill="1" applyBorder="1" applyAlignment="1">
      <alignment horizontal="left" vertical="center" wrapText="1"/>
    </xf>
    <xf numFmtId="0" fontId="8" fillId="61" borderId="69" xfId="1371" applyFont="1" applyFill="1" applyBorder="1" applyAlignment="1">
      <alignment vertical="center" wrapText="1"/>
    </xf>
    <xf numFmtId="0" fontId="8" fillId="61" borderId="71" xfId="1371" applyFont="1" applyFill="1" applyBorder="1" applyAlignment="1">
      <alignment horizontal="left" vertical="center" wrapText="1"/>
    </xf>
    <xf numFmtId="0" fontId="8" fillId="61" borderId="71" xfId="1371" applyFont="1" applyFill="1" applyBorder="1" applyAlignment="1">
      <alignment horizontal="center" vertical="center" wrapText="1"/>
    </xf>
    <xf numFmtId="0" fontId="8" fillId="61" borderId="69" xfId="1371" applyFont="1" applyFill="1" applyBorder="1" applyAlignment="1">
      <alignment horizontal="center" vertical="center" wrapText="1"/>
    </xf>
    <xf numFmtId="0" fontId="8" fillId="61" borderId="69" xfId="0" applyFont="1" applyFill="1" applyBorder="1" applyAlignment="1">
      <alignment horizontal="center" vertical="center" wrapText="1"/>
    </xf>
    <xf numFmtId="0" fontId="8" fillId="61" borderId="70" xfId="1371" applyFont="1" applyFill="1" applyBorder="1" applyAlignment="1">
      <alignment horizontal="center" vertical="center" wrapText="1"/>
    </xf>
    <xf numFmtId="0" fontId="8" fillId="61" borderId="71" xfId="1371" applyFont="1" applyFill="1" applyBorder="1" applyAlignment="1">
      <alignment horizontal="center" vertical="center"/>
    </xf>
    <xf numFmtId="0" fontId="8" fillId="61" borderId="69" xfId="1371" applyFont="1" applyFill="1" applyBorder="1" applyAlignment="1" applyProtection="1">
      <alignment horizontal="justify" vertical="center" wrapText="1"/>
      <protection locked="0"/>
    </xf>
    <xf numFmtId="0" fontId="8" fillId="61" borderId="69" xfId="1371" applyFont="1" applyFill="1" applyBorder="1" applyAlignment="1" applyProtection="1">
      <alignment horizontal="center" vertical="center" wrapText="1"/>
      <protection locked="0"/>
    </xf>
    <xf numFmtId="14" fontId="9" fillId="0" borderId="69" xfId="1371" applyNumberFormat="1" applyFont="1" applyBorder="1" applyAlignment="1" applyProtection="1">
      <alignment vertical="center" wrapText="1"/>
      <protection locked="0"/>
    </xf>
    <xf numFmtId="9" fontId="3" fillId="24" borderId="0" xfId="1496" applyFont="1" applyFill="1" applyAlignment="1">
      <alignment vertical="center"/>
    </xf>
    <xf numFmtId="168" fontId="59" fillId="0" borderId="0" xfId="1495" applyNumberFormat="1" applyFont="1" applyFill="1" applyBorder="1" applyAlignment="1">
      <alignment horizontal="center" vertical="center" wrapText="1"/>
    </xf>
    <xf numFmtId="175" fontId="5" fillId="24" borderId="20" xfId="1496" applyNumberFormat="1" applyFont="1" applyFill="1" applyBorder="1" applyAlignment="1">
      <alignment horizontal="center" vertical="center" wrapText="1"/>
    </xf>
    <xf numFmtId="175" fontId="5" fillId="24" borderId="46" xfId="1496" applyNumberFormat="1" applyFont="1" applyFill="1" applyBorder="1" applyAlignment="1">
      <alignment horizontal="center" vertical="center" wrapText="1"/>
    </xf>
    <xf numFmtId="9" fontId="70" fillId="0" borderId="69" xfId="1495" applyFont="1" applyBorder="1"/>
    <xf numFmtId="170" fontId="9" fillId="50" borderId="69" xfId="1495" applyNumberFormat="1" applyFont="1" applyFill="1" applyBorder="1" applyAlignment="1" applyProtection="1">
      <alignment vertical="center" wrapText="1"/>
      <protection locked="0"/>
    </xf>
    <xf numFmtId="10" fontId="9" fillId="50" borderId="73" xfId="1495" applyNumberFormat="1" applyFont="1" applyFill="1" applyBorder="1" applyAlignment="1" applyProtection="1">
      <alignment vertical="center" wrapText="1"/>
      <protection locked="0" hidden="1"/>
    </xf>
    <xf numFmtId="9" fontId="9" fillId="50" borderId="69" xfId="1495" applyFont="1" applyFill="1" applyBorder="1" applyAlignment="1" applyProtection="1">
      <alignment vertical="center" wrapText="1"/>
      <protection locked="0"/>
    </xf>
    <xf numFmtId="10" fontId="9" fillId="50" borderId="69" xfId="1495" applyNumberFormat="1" applyFont="1" applyFill="1" applyBorder="1" applyAlignment="1" applyProtection="1">
      <alignment vertical="center" wrapText="1"/>
      <protection locked="0"/>
    </xf>
    <xf numFmtId="10" fontId="5" fillId="50" borderId="69" xfId="1495" applyNumberFormat="1" applyFont="1" applyFill="1" applyBorder="1" applyAlignment="1" applyProtection="1">
      <alignment vertical="center" wrapText="1"/>
      <protection locked="0"/>
    </xf>
    <xf numFmtId="9" fontId="5" fillId="50" borderId="69" xfId="1495" applyFont="1" applyFill="1" applyBorder="1" applyAlignment="1" applyProtection="1">
      <alignment vertical="center" wrapText="1"/>
      <protection locked="0"/>
    </xf>
    <xf numFmtId="0" fontId="8" fillId="61" borderId="74" xfId="1371" applyFont="1" applyFill="1" applyBorder="1" applyAlignment="1">
      <alignment horizontal="left" vertical="center" wrapText="1"/>
    </xf>
    <xf numFmtId="0" fontId="8" fillId="61" borderId="73" xfId="1371" applyFont="1" applyFill="1" applyBorder="1" applyAlignment="1">
      <alignment horizontal="center" vertical="center" wrapText="1"/>
    </xf>
    <xf numFmtId="176" fontId="81" fillId="0" borderId="69" xfId="0" applyNumberFormat="1" applyFont="1" applyBorder="1" applyAlignment="1">
      <alignment horizontal="center" vertical="center"/>
    </xf>
    <xf numFmtId="2" fontId="5" fillId="24" borderId="46" xfId="1496" applyNumberFormat="1" applyFont="1" applyFill="1" applyBorder="1" applyAlignment="1">
      <alignment horizontal="center" vertical="center" wrapText="1"/>
    </xf>
    <xf numFmtId="176" fontId="5" fillId="0" borderId="69" xfId="1496" applyNumberFormat="1" applyFont="1" applyFill="1" applyBorder="1" applyAlignment="1">
      <alignment horizontal="center" vertical="center" wrapText="1"/>
    </xf>
    <xf numFmtId="0" fontId="8" fillId="61" borderId="76" xfId="1371" applyFont="1" applyFill="1" applyBorder="1" applyAlignment="1">
      <alignment vertical="center" wrapText="1"/>
    </xf>
    <xf numFmtId="0" fontId="5" fillId="0" borderId="17"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6"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5" fillId="50" borderId="10" xfId="0"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15" fillId="0" borderId="10" xfId="0" applyFont="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170" fontId="5" fillId="0" borderId="10" xfId="0" applyNumberFormat="1" applyFont="1" applyBorder="1" applyAlignment="1" applyProtection="1">
      <alignment horizontal="center" vertical="center" wrapText="1"/>
      <protection hidden="1"/>
    </xf>
    <xf numFmtId="9" fontId="15" fillId="0" borderId="10" xfId="0" applyNumberFormat="1" applyFont="1" applyBorder="1" applyAlignment="1" applyProtection="1">
      <alignment vertical="center" wrapText="1"/>
      <protection hidden="1"/>
    </xf>
    <xf numFmtId="0" fontId="15" fillId="0" borderId="10" xfId="0" applyFont="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6"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70" fillId="50" borderId="22" xfId="0" applyNumberFormat="1" applyFont="1" applyFill="1" applyBorder="1" applyAlignment="1" applyProtection="1">
      <alignment horizontal="center" vertical="center" wrapText="1"/>
      <protection hidden="1"/>
    </xf>
    <xf numFmtId="9" fontId="70" fillId="50" borderId="23" xfId="0" applyNumberFormat="1" applyFont="1" applyFill="1" applyBorder="1" applyAlignment="1" applyProtection="1">
      <alignment horizontal="center" vertical="center" wrapText="1"/>
      <protection hidden="1"/>
    </xf>
    <xf numFmtId="9" fontId="70" fillId="50" borderId="26" xfId="0" applyNumberFormat="1" applyFont="1" applyFill="1" applyBorder="1" applyAlignment="1" applyProtection="1">
      <alignment horizontal="center" vertical="center" wrapText="1"/>
      <protection hidden="1"/>
    </xf>
    <xf numFmtId="9" fontId="70" fillId="50" borderId="27" xfId="0" applyNumberFormat="1"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70" fillId="50" borderId="22" xfId="0" applyNumberFormat="1" applyFont="1" applyFill="1" applyBorder="1" applyAlignment="1" applyProtection="1">
      <alignment horizontal="center" vertical="center" wrapText="1"/>
      <protection hidden="1"/>
    </xf>
    <xf numFmtId="170" fontId="70" fillId="50" borderId="23" xfId="0" applyNumberFormat="1" applyFont="1" applyFill="1" applyBorder="1" applyAlignment="1" applyProtection="1">
      <alignment horizontal="center" vertical="center" wrapText="1"/>
      <protection hidden="1"/>
    </xf>
    <xf numFmtId="170" fontId="70" fillId="50" borderId="26" xfId="0" applyNumberFormat="1" applyFont="1" applyFill="1" applyBorder="1" applyAlignment="1" applyProtection="1">
      <alignment horizontal="center" vertical="center" wrapText="1"/>
      <protection hidden="1"/>
    </xf>
    <xf numFmtId="170" fontId="70" fillId="50" borderId="27" xfId="0" applyNumberFormat="1" applyFont="1" applyFill="1" applyBorder="1" applyAlignment="1" applyProtection="1">
      <alignment horizontal="center" vertical="center" wrapText="1"/>
      <protection hidden="1"/>
    </xf>
    <xf numFmtId="170" fontId="71" fillId="55" borderId="17" xfId="0" applyNumberFormat="1" applyFont="1" applyFill="1" applyBorder="1" applyAlignment="1" applyProtection="1">
      <alignment horizontal="center" vertical="center" wrapText="1"/>
      <protection hidden="1"/>
    </xf>
    <xf numFmtId="170" fontId="71" fillId="55" borderId="19" xfId="0" applyNumberFormat="1" applyFont="1" applyFill="1" applyBorder="1" applyAlignment="1" applyProtection="1">
      <alignment horizontal="center" vertical="center" wrapText="1"/>
      <protection hidden="1"/>
    </xf>
    <xf numFmtId="171" fontId="15" fillId="0" borderId="17" xfId="1250" applyNumberFormat="1" applyFont="1" applyFill="1" applyBorder="1" applyAlignment="1" applyProtection="1">
      <alignment vertical="center" wrapText="1"/>
      <protection hidden="1"/>
    </xf>
    <xf numFmtId="171" fontId="15" fillId="0" borderId="19" xfId="1250" applyNumberFormat="1" applyFont="1" applyFill="1" applyBorder="1" applyAlignment="1" applyProtection="1">
      <alignment vertical="center" wrapText="1"/>
      <protection hidden="1"/>
    </xf>
    <xf numFmtId="168" fontId="5" fillId="0" borderId="17" xfId="1250" applyFont="1" applyFill="1" applyBorder="1" applyAlignment="1" applyProtection="1">
      <alignment horizontal="center" vertical="center" wrapText="1"/>
      <protection hidden="1"/>
    </xf>
    <xf numFmtId="168" fontId="5" fillId="0" borderId="19" xfId="1250"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2" xfId="0" applyFont="1" applyFill="1" applyBorder="1" applyAlignment="1" applyProtection="1">
      <alignment horizontal="center" vertical="center" wrapText="1"/>
      <protection locked="0"/>
    </xf>
    <xf numFmtId="0" fontId="11" fillId="62" borderId="34" xfId="0" applyFont="1" applyFill="1" applyBorder="1" applyAlignment="1" applyProtection="1">
      <alignment horizontal="center" vertical="center" wrapText="1"/>
      <protection locked="0"/>
    </xf>
    <xf numFmtId="168" fontId="15" fillId="0" borderId="17" xfId="1250" applyFont="1" applyFill="1" applyBorder="1" applyAlignment="1" applyProtection="1">
      <alignment vertical="center" wrapText="1"/>
      <protection hidden="1"/>
    </xf>
    <xf numFmtId="168" fontId="15" fillId="0" borderId="19" xfId="1250" applyFont="1" applyFill="1" applyBorder="1" applyAlignment="1" applyProtection="1">
      <alignment vertical="center" wrapText="1"/>
      <protection hidden="1"/>
    </xf>
    <xf numFmtId="168" fontId="15" fillId="50" borderId="17" xfId="1250" applyFont="1" applyFill="1" applyBorder="1" applyAlignment="1" applyProtection="1">
      <alignment vertical="center" wrapText="1"/>
      <protection hidden="1"/>
    </xf>
    <xf numFmtId="168" fontId="15" fillId="50" borderId="19" xfId="1250" applyFont="1" applyFill="1" applyBorder="1" applyAlignment="1" applyProtection="1">
      <alignment vertical="center" wrapText="1"/>
      <protection hidden="1"/>
    </xf>
    <xf numFmtId="0" fontId="5" fillId="0" borderId="17" xfId="0" applyFont="1" applyBorder="1" applyAlignment="1" applyProtection="1">
      <alignment horizontal="justify" vertical="center" wrapText="1"/>
      <protection locked="0"/>
    </xf>
    <xf numFmtId="0" fontId="5" fillId="0" borderId="19" xfId="0" applyFont="1" applyBorder="1" applyAlignment="1" applyProtection="1">
      <alignment horizontal="justify" vertical="center" wrapText="1"/>
      <protection locked="0"/>
    </xf>
    <xf numFmtId="172" fontId="15" fillId="55" borderId="17" xfId="1251" applyNumberFormat="1" applyFont="1" applyFill="1" applyBorder="1" applyAlignment="1" applyProtection="1">
      <alignment horizontal="center" vertical="center" wrapText="1"/>
      <protection hidden="1"/>
    </xf>
    <xf numFmtId="172" fontId="15" fillId="55" borderId="19" xfId="1251" applyNumberFormat="1" applyFont="1" applyFill="1" applyBorder="1" applyAlignment="1" applyProtection="1">
      <alignment horizontal="center" vertical="center" wrapText="1"/>
      <protection hidden="1"/>
    </xf>
    <xf numFmtId="0" fontId="71" fillId="0" borderId="10" xfId="0" applyFont="1" applyBorder="1" applyAlignment="1" applyProtection="1">
      <alignment horizontal="center" vertical="center" wrapText="1"/>
      <protection locked="0"/>
    </xf>
    <xf numFmtId="171" fontId="15" fillId="50" borderId="17" xfId="1250" applyNumberFormat="1" applyFont="1" applyFill="1" applyBorder="1" applyAlignment="1" applyProtection="1">
      <alignment vertical="center" wrapText="1"/>
      <protection hidden="1"/>
    </xf>
    <xf numFmtId="171" fontId="15" fillId="50" borderId="19" xfId="1250" applyNumberFormat="1" applyFont="1" applyFill="1" applyBorder="1" applyAlignment="1" applyProtection="1">
      <alignment vertical="center" wrapText="1"/>
      <protection hidden="1"/>
    </xf>
    <xf numFmtId="171" fontId="15" fillId="51" borderId="17" xfId="1250" applyNumberFormat="1" applyFont="1" applyFill="1" applyBorder="1" applyAlignment="1" applyProtection="1">
      <alignment vertical="center" wrapText="1"/>
      <protection hidden="1"/>
    </xf>
    <xf numFmtId="171" fontId="15" fillId="51" borderId="19" xfId="1250" applyNumberFormat="1" applyFont="1" applyFill="1" applyBorder="1" applyAlignment="1" applyProtection="1">
      <alignment vertical="center" wrapText="1"/>
      <protection hidden="1"/>
    </xf>
    <xf numFmtId="0" fontId="71"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68" fillId="0" borderId="24" xfId="0" applyFont="1" applyBorder="1" applyAlignment="1" applyProtection="1">
      <alignment horizontal="center"/>
      <protection locked="0"/>
    </xf>
    <xf numFmtId="0" fontId="68" fillId="0" borderId="25" xfId="0" applyFont="1" applyBorder="1" applyAlignment="1" applyProtection="1">
      <alignment horizontal="center"/>
      <protection locked="0"/>
    </xf>
    <xf numFmtId="0" fontId="68" fillId="0" borderId="28" xfId="0" applyFont="1" applyBorder="1" applyAlignment="1" applyProtection="1">
      <alignment horizontal="center"/>
      <protection locked="0"/>
    </xf>
    <xf numFmtId="171" fontId="15" fillId="0" borderId="10" xfId="1250" applyNumberFormat="1" applyFont="1" applyFill="1" applyBorder="1" applyAlignment="1" applyProtection="1">
      <alignment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0" fontId="15" fillId="0" borderId="10" xfId="0" applyFont="1" applyBorder="1" applyAlignment="1" applyProtection="1">
      <alignment horizontal="center" vertical="center" wrapText="1"/>
      <protection locked="0"/>
    </xf>
    <xf numFmtId="0" fontId="68" fillId="0" borderId="10" xfId="0" applyFont="1" applyBorder="1" applyAlignment="1" applyProtection="1">
      <alignment horizontal="center"/>
      <protection locked="0"/>
    </xf>
    <xf numFmtId="168" fontId="15" fillId="51" borderId="17" xfId="1250" applyFont="1" applyFill="1" applyBorder="1" applyAlignment="1" applyProtection="1">
      <alignment vertical="center" wrapText="1"/>
      <protection hidden="1"/>
    </xf>
    <xf numFmtId="168" fontId="15" fillId="51" borderId="19" xfId="1250" applyFont="1" applyFill="1" applyBorder="1" applyAlignment="1" applyProtection="1">
      <alignment vertical="center" wrapText="1"/>
      <protection hidden="1"/>
    </xf>
    <xf numFmtId="0" fontId="71" fillId="0" borderId="10" xfId="0" applyFont="1" applyBorder="1" applyAlignment="1" applyProtection="1">
      <alignment horizontal="center" vertical="center"/>
      <protection locked="0"/>
    </xf>
    <xf numFmtId="0" fontId="9" fillId="50" borderId="10"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3"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5" xfId="1371" applyFont="1" applyFill="1" applyBorder="1" applyAlignment="1" applyProtection="1">
      <alignment horizontal="center" vertical="center" wrapText="1"/>
      <protection locked="0"/>
    </xf>
    <xf numFmtId="0" fontId="9" fillId="24" borderId="43" xfId="1371" applyFont="1" applyFill="1" applyBorder="1" applyAlignment="1" applyProtection="1">
      <alignment horizontal="center" vertical="center" wrapText="1"/>
      <protection locked="0"/>
    </xf>
    <xf numFmtId="0" fontId="9" fillId="24" borderId="40"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50" borderId="31"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center" vertical="center" wrapText="1"/>
      <protection locked="0"/>
    </xf>
    <xf numFmtId="0" fontId="51" fillId="50" borderId="20" xfId="0" applyFont="1" applyFill="1" applyBorder="1" applyAlignment="1">
      <alignment horizontal="center" vertical="center" wrapText="1"/>
    </xf>
    <xf numFmtId="0" fontId="51" fillId="50" borderId="32" xfId="0" applyFont="1" applyFill="1" applyBorder="1" applyAlignment="1">
      <alignment horizontal="center" vertical="center" wrapText="1"/>
    </xf>
    <xf numFmtId="0" fontId="51" fillId="50" borderId="46" xfId="0" applyFont="1" applyFill="1" applyBorder="1" applyAlignment="1">
      <alignment horizontal="center" vertical="center" wrapText="1"/>
    </xf>
    <xf numFmtId="0" fontId="50" fillId="63" borderId="16" xfId="1371" applyFont="1" applyFill="1" applyBorder="1" applyAlignment="1">
      <alignment horizontal="center" vertical="center"/>
    </xf>
    <xf numFmtId="0" fontId="50" fillId="63" borderId="10" xfId="1371" applyFont="1" applyFill="1" applyBorder="1" applyAlignment="1">
      <alignment horizontal="center" vertical="center"/>
    </xf>
    <xf numFmtId="0" fontId="50" fillId="63" borderId="18" xfId="1371" applyFont="1" applyFill="1" applyBorder="1" applyAlignment="1">
      <alignment horizontal="center" vertical="center"/>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50" fillId="0" borderId="47" xfId="1371" applyFont="1" applyBorder="1" applyAlignment="1">
      <alignment horizontal="center" vertical="center"/>
    </xf>
    <xf numFmtId="0" fontId="50" fillId="0" borderId="23" xfId="1371" applyFont="1" applyBorder="1" applyAlignment="1">
      <alignment horizontal="center" vertical="center"/>
    </xf>
    <xf numFmtId="0" fontId="50" fillId="0" borderId="45" xfId="1371" applyFont="1" applyBorder="1" applyAlignment="1">
      <alignment horizontal="center" vertical="center"/>
    </xf>
    <xf numFmtId="0" fontId="50" fillId="0" borderId="14" xfId="1371" applyFont="1" applyBorder="1" applyAlignment="1">
      <alignment horizontal="center" vertical="center"/>
    </xf>
    <xf numFmtId="0" fontId="50" fillId="0" borderId="0" xfId="1371" applyFont="1" applyAlignment="1">
      <alignment horizontal="center" vertical="center"/>
    </xf>
    <xf numFmtId="0" fontId="50" fillId="0" borderId="15" xfId="1371" applyFont="1" applyBorder="1" applyAlignment="1">
      <alignment horizontal="center" vertical="center"/>
    </xf>
    <xf numFmtId="0" fontId="50" fillId="0" borderId="48" xfId="1371" applyFont="1" applyBorder="1" applyAlignment="1">
      <alignment horizontal="center" vertical="center"/>
    </xf>
    <xf numFmtId="0" fontId="50" fillId="0" borderId="27" xfId="1371" applyFont="1" applyBorder="1" applyAlignment="1">
      <alignment horizontal="center" vertical="center"/>
    </xf>
    <xf numFmtId="0" fontId="50" fillId="0" borderId="49" xfId="1371" applyFont="1" applyBorder="1" applyAlignment="1">
      <alignment horizontal="center" vertical="center"/>
    </xf>
    <xf numFmtId="0" fontId="9" fillId="50" borderId="20" xfId="1371" applyFont="1" applyFill="1" applyBorder="1" applyAlignment="1">
      <alignment horizontal="justify" vertical="center" wrapText="1"/>
    </xf>
    <xf numFmtId="0" fontId="9" fillId="50" borderId="32" xfId="1371" applyFont="1" applyFill="1" applyBorder="1" applyAlignment="1">
      <alignment horizontal="justify" vertical="center" wrapText="1"/>
    </xf>
    <xf numFmtId="0" fontId="9" fillId="50" borderId="34" xfId="1371" applyFont="1" applyFill="1" applyBorder="1" applyAlignment="1">
      <alignment horizontal="justify" vertical="center" wrapText="1"/>
    </xf>
    <xf numFmtId="0" fontId="9" fillId="50" borderId="20" xfId="1371" applyFont="1" applyFill="1" applyBorder="1" applyAlignment="1">
      <alignment horizontal="center" vertical="center" wrapText="1"/>
    </xf>
    <xf numFmtId="0" fontId="9" fillId="50" borderId="32" xfId="1371" applyFont="1" applyFill="1" applyBorder="1" applyAlignment="1">
      <alignment horizontal="center" vertical="center" wrapText="1"/>
    </xf>
    <xf numFmtId="0" fontId="9" fillId="50" borderId="46" xfId="1371" applyFont="1" applyFill="1" applyBorder="1" applyAlignment="1">
      <alignment horizontal="center" vertical="center" wrapText="1"/>
    </xf>
    <xf numFmtId="17" fontId="9" fillId="24" borderId="20" xfId="1371" applyNumberFormat="1" applyFont="1" applyFill="1" applyBorder="1" applyAlignment="1">
      <alignment horizontal="center" vertical="center" wrapText="1"/>
    </xf>
    <xf numFmtId="17" fontId="9" fillId="24" borderId="32" xfId="1371" applyNumberFormat="1" applyFont="1" applyFill="1" applyBorder="1" applyAlignment="1">
      <alignment horizontal="center" vertical="center" wrapText="1"/>
    </xf>
    <xf numFmtId="17" fontId="9" fillId="24" borderId="34"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2" xfId="1496" applyNumberFormat="1" applyFont="1" applyFill="1" applyBorder="1" applyAlignment="1">
      <alignment horizontal="center" vertical="center" wrapText="1"/>
    </xf>
    <xf numFmtId="170" fontId="9" fillId="0" borderId="46" xfId="1496" applyNumberFormat="1" applyFont="1" applyFill="1" applyBorder="1" applyAlignment="1">
      <alignment horizontal="center" vertical="center" wrapText="1"/>
    </xf>
    <xf numFmtId="0" fontId="9" fillId="24" borderId="34"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2" xfId="1496" applyFont="1" applyFill="1" applyBorder="1" applyAlignment="1">
      <alignment horizontal="center" vertical="center" wrapText="1"/>
    </xf>
    <xf numFmtId="9" fontId="9" fillId="50" borderId="46"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8"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2" xfId="1371" applyNumberFormat="1" applyFont="1" applyFill="1" applyBorder="1" applyAlignment="1">
      <alignment horizontal="center" vertical="center"/>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20" xfId="1371" applyFont="1" applyFill="1" applyBorder="1" applyAlignment="1">
      <alignment horizontal="center" vertical="center"/>
    </xf>
    <xf numFmtId="0" fontId="9" fillId="50" borderId="32" xfId="1371" applyFont="1" applyFill="1" applyBorder="1" applyAlignment="1">
      <alignment horizontal="center" vertical="center"/>
    </xf>
    <xf numFmtId="0" fontId="9" fillId="50" borderId="46" xfId="1371" applyFont="1" applyFill="1" applyBorder="1" applyAlignment="1">
      <alignment horizontal="center" vertical="center"/>
    </xf>
    <xf numFmtId="0" fontId="11" fillId="24" borderId="14" xfId="1371" applyFont="1" applyFill="1" applyBorder="1" applyAlignment="1">
      <alignment horizontal="center" vertical="center"/>
    </xf>
    <xf numFmtId="0" fontId="11" fillId="24" borderId="0" xfId="1371" applyFont="1" applyFill="1" applyAlignment="1">
      <alignment horizontal="center" vertical="center"/>
    </xf>
    <xf numFmtId="0" fontId="11" fillId="24" borderId="15" xfId="1371" applyFont="1" applyFill="1" applyBorder="1" applyAlignment="1">
      <alignment horizontal="center" vertical="center"/>
    </xf>
    <xf numFmtId="0" fontId="57" fillId="0" borderId="47" xfId="1371" applyFont="1" applyBorder="1" applyAlignment="1">
      <alignment horizontal="center" vertical="center"/>
    </xf>
    <xf numFmtId="0" fontId="57" fillId="0" borderId="23" xfId="1371" applyFont="1" applyBorder="1" applyAlignment="1">
      <alignment horizontal="center" vertical="center"/>
    </xf>
    <xf numFmtId="0" fontId="57" fillId="0" borderId="45" xfId="1371" applyFont="1" applyBorder="1" applyAlignment="1">
      <alignment horizontal="center" vertical="center"/>
    </xf>
    <xf numFmtId="0" fontId="57" fillId="63" borderId="16" xfId="1371" applyFont="1" applyFill="1" applyBorder="1" applyAlignment="1">
      <alignment horizontal="center" vertical="center"/>
    </xf>
    <xf numFmtId="0" fontId="57" fillId="63" borderId="10" xfId="1371" applyFont="1" applyFill="1" applyBorder="1" applyAlignment="1">
      <alignment horizontal="center" vertical="center"/>
    </xf>
    <xf numFmtId="0" fontId="57" fillId="63" borderId="18"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4" xfId="1371" applyFont="1" applyFill="1" applyBorder="1" applyAlignment="1">
      <alignment horizontal="center" vertical="center" wrapText="1"/>
    </xf>
    <xf numFmtId="0" fontId="57" fillId="0" borderId="29" xfId="0" applyFont="1" applyBorder="1" applyAlignment="1" applyProtection="1">
      <alignment horizontal="center" vertical="center" wrapText="1"/>
      <protection locked="0"/>
    </xf>
    <xf numFmtId="0" fontId="57" fillId="0" borderId="10" xfId="0" applyFont="1" applyBorder="1" applyAlignment="1" applyProtection="1">
      <alignment horizontal="center" vertical="center" wrapText="1"/>
      <protection locked="0"/>
    </xf>
    <xf numFmtId="0" fontId="54" fillId="0" borderId="42" xfId="0" applyFont="1" applyBorder="1" applyAlignment="1" applyProtection="1">
      <alignment horizontal="center"/>
      <protection locked="0"/>
    </xf>
    <xf numFmtId="0" fontId="54" fillId="0" borderId="16" xfId="0" applyFont="1" applyBorder="1" applyAlignment="1" applyProtection="1">
      <alignment horizontal="center"/>
      <protection locked="0"/>
    </xf>
    <xf numFmtId="0" fontId="55" fillId="0" borderId="30" xfId="0" applyFont="1" applyBorder="1" applyAlignment="1" applyProtection="1">
      <alignment horizontal="center" vertical="center" wrapText="1"/>
      <protection locked="0"/>
    </xf>
    <xf numFmtId="0" fontId="55" fillId="0" borderId="18" xfId="0" applyFont="1" applyBorder="1" applyAlignment="1" applyProtection="1">
      <alignment horizontal="center" vertical="center" wrapText="1"/>
      <protection locked="0"/>
    </xf>
    <xf numFmtId="0" fontId="57" fillId="50" borderId="10" xfId="0" applyFont="1" applyFill="1" applyBorder="1" applyAlignment="1" applyProtection="1">
      <alignment horizontal="center" vertical="center" wrapText="1"/>
      <protection locked="0"/>
    </xf>
    <xf numFmtId="0" fontId="49" fillId="52" borderId="10" xfId="0" applyFont="1" applyFill="1" applyBorder="1" applyAlignment="1">
      <alignment horizontal="center" vertical="center" wrapText="1"/>
    </xf>
    <xf numFmtId="0" fontId="37" fillId="64" borderId="26" xfId="0" applyFont="1" applyFill="1" applyBorder="1" applyAlignment="1">
      <alignment horizontal="center"/>
    </xf>
    <xf numFmtId="0" fontId="37" fillId="64" borderId="27" xfId="0" applyFont="1" applyFill="1" applyBorder="1" applyAlignment="1">
      <alignment horizontal="center"/>
    </xf>
    <xf numFmtId="0" fontId="49" fillId="53" borderId="17" xfId="0" applyFont="1" applyFill="1" applyBorder="1" applyAlignment="1">
      <alignment horizontal="center" vertical="center" wrapText="1"/>
    </xf>
    <xf numFmtId="0" fontId="49" fillId="53" borderId="19" xfId="0" applyFont="1" applyFill="1" applyBorder="1" applyAlignment="1">
      <alignment horizontal="center" vertical="center" wrapText="1"/>
    </xf>
    <xf numFmtId="0" fontId="49" fillId="52" borderId="17" xfId="0" applyFont="1" applyFill="1" applyBorder="1" applyAlignment="1">
      <alignment horizontal="center" vertical="center" wrapText="1"/>
    </xf>
    <xf numFmtId="0" fontId="49" fillId="52" borderId="19" xfId="0" applyFont="1" applyFill="1" applyBorder="1" applyAlignment="1">
      <alignment horizontal="center" vertical="center" wrapText="1"/>
    </xf>
    <xf numFmtId="0" fontId="49" fillId="52" borderId="22" xfId="0" applyFont="1" applyFill="1" applyBorder="1" applyAlignment="1">
      <alignment horizontal="center" vertical="center" wrapText="1"/>
    </xf>
    <xf numFmtId="0" fontId="49" fillId="52" borderId="26" xfId="0" applyFont="1" applyFill="1" applyBorder="1" applyAlignment="1">
      <alignment horizontal="center" vertical="center" wrapText="1"/>
    </xf>
    <xf numFmtId="0" fontId="72" fillId="59" borderId="20" xfId="0" applyFont="1" applyFill="1" applyBorder="1" applyAlignment="1">
      <alignment horizontal="center" vertical="center"/>
    </xf>
    <xf numFmtId="0" fontId="72" fillId="59" borderId="32" xfId="0" applyFont="1" applyFill="1" applyBorder="1" applyAlignment="1">
      <alignment horizontal="center" vertical="center"/>
    </xf>
    <xf numFmtId="0" fontId="72" fillId="59" borderId="34" xfId="0" applyFont="1" applyFill="1" applyBorder="1" applyAlignment="1">
      <alignment horizontal="center" vertical="center"/>
    </xf>
    <xf numFmtId="0" fontId="49" fillId="53" borderId="20" xfId="0" applyFont="1" applyFill="1" applyBorder="1" applyAlignment="1">
      <alignment horizontal="center" vertical="center" wrapText="1"/>
    </xf>
    <xf numFmtId="0" fontId="49" fillId="53" borderId="34" xfId="0" applyFont="1" applyFill="1" applyBorder="1" applyAlignment="1">
      <alignment horizontal="center" vertical="center" wrapText="1"/>
    </xf>
    <xf numFmtId="9" fontId="64" fillId="53" borderId="20" xfId="1495" applyFont="1" applyFill="1" applyBorder="1" applyAlignment="1">
      <alignment horizontal="center" vertical="center" wrapText="1"/>
    </xf>
    <xf numFmtId="9" fontId="64" fillId="53" borderId="34" xfId="1495" applyFont="1" applyFill="1" applyBorder="1" applyAlignment="1">
      <alignment horizontal="center" vertical="center" wrapText="1"/>
    </xf>
    <xf numFmtId="0" fontId="54" fillId="0" borderId="50" xfId="0" applyFont="1" applyBorder="1" applyAlignment="1" applyProtection="1">
      <alignment horizontal="center"/>
      <protection locked="0"/>
    </xf>
    <xf numFmtId="0" fontId="54" fillId="0" borderId="13" xfId="0" applyFont="1" applyBorder="1" applyAlignment="1" applyProtection="1">
      <alignment horizontal="center"/>
      <protection locked="0"/>
    </xf>
    <xf numFmtId="0" fontId="54" fillId="0" borderId="51" xfId="0" applyFont="1" applyBorder="1" applyAlignment="1" applyProtection="1">
      <alignment horizontal="center"/>
      <protection locked="0"/>
    </xf>
    <xf numFmtId="0" fontId="55" fillId="0" borderId="11" xfId="0" applyFont="1" applyBorder="1" applyAlignment="1" applyProtection="1">
      <alignment horizontal="center" vertical="center" wrapText="1"/>
      <protection locked="0"/>
    </xf>
    <xf numFmtId="0" fontId="55" fillId="0" borderId="37" xfId="0" applyFont="1" applyBorder="1" applyAlignment="1" applyProtection="1">
      <alignment horizontal="center" vertical="center" wrapText="1"/>
      <protection locked="0"/>
    </xf>
    <xf numFmtId="0" fontId="55" fillId="0" borderId="38" xfId="0" applyFont="1" applyBorder="1" applyAlignment="1" applyProtection="1">
      <alignment horizontal="center" vertical="center" wrapText="1"/>
      <protection locked="0"/>
    </xf>
    <xf numFmtId="0" fontId="55" fillId="0" borderId="52" xfId="0" applyFont="1" applyBorder="1" applyAlignment="1" applyProtection="1">
      <alignment horizontal="center" vertical="center" wrapText="1"/>
      <protection locked="0"/>
    </xf>
    <xf numFmtId="0" fontId="55" fillId="0" borderId="53" xfId="0" applyFont="1" applyBorder="1" applyAlignment="1" applyProtection="1">
      <alignment horizontal="center" vertical="center" wrapText="1"/>
      <protection locked="0"/>
    </xf>
    <xf numFmtId="0" fontId="55" fillId="0" borderId="14" xfId="0" applyFont="1" applyBorder="1" applyAlignment="1" applyProtection="1">
      <alignment horizontal="center" vertical="center" wrapText="1"/>
      <protection locked="0"/>
    </xf>
    <xf numFmtId="0" fontId="55" fillId="0" borderId="15" xfId="0" applyFont="1" applyBorder="1" applyAlignment="1" applyProtection="1">
      <alignment horizontal="center" vertical="center" wrapText="1"/>
      <protection locked="0"/>
    </xf>
    <xf numFmtId="0" fontId="55" fillId="0" borderId="39" xfId="0" applyFont="1" applyBorder="1" applyAlignment="1" applyProtection="1">
      <alignment horizontal="center" vertical="center" wrapText="1"/>
      <protection locked="0"/>
    </xf>
    <xf numFmtId="0" fontId="55" fillId="0" borderId="41" xfId="0" applyFont="1" applyBorder="1" applyAlignment="1" applyProtection="1">
      <alignment horizontal="center" vertical="center" wrapText="1"/>
      <protection locked="0"/>
    </xf>
    <xf numFmtId="0" fontId="49" fillId="50" borderId="11" xfId="0" applyFont="1" applyFill="1" applyBorder="1" applyAlignment="1">
      <alignment horizontal="center"/>
    </xf>
    <xf numFmtId="0" fontId="49" fillId="50" borderId="38" xfId="0" applyFont="1" applyFill="1" applyBorder="1" applyAlignment="1">
      <alignment horizontal="center"/>
    </xf>
    <xf numFmtId="0" fontId="50" fillId="0" borderId="11" xfId="0" applyFont="1" applyBorder="1" applyAlignment="1">
      <alignment horizontal="center" vertical="center" wrapText="1"/>
    </xf>
    <xf numFmtId="0" fontId="50" fillId="0" borderId="37" xfId="0" applyFont="1" applyBorder="1" applyAlignment="1">
      <alignment horizontal="center" vertical="center" wrapText="1"/>
    </xf>
    <xf numFmtId="0" fontId="50" fillId="0" borderId="38" xfId="0" applyFont="1" applyBorder="1" applyAlignment="1">
      <alignment horizontal="center" vertical="center" wrapText="1"/>
    </xf>
    <xf numFmtId="0" fontId="57" fillId="61" borderId="16" xfId="1371" applyFont="1" applyFill="1" applyBorder="1" applyAlignment="1">
      <alignment horizontal="center" vertical="center"/>
    </xf>
    <xf numFmtId="0" fontId="57" fillId="61" borderId="10" xfId="1371" applyFont="1" applyFill="1" applyBorder="1" applyAlignment="1">
      <alignment horizontal="center" vertical="center"/>
    </xf>
    <xf numFmtId="0" fontId="57" fillId="61" borderId="18" xfId="1371" applyFont="1" applyFill="1" applyBorder="1" applyAlignment="1">
      <alignment horizontal="center" vertical="center"/>
    </xf>
    <xf numFmtId="0" fontId="70" fillId="0" borderId="20" xfId="1371" applyFont="1" applyBorder="1" applyAlignment="1" applyProtection="1">
      <alignment horizontal="justify" vertical="center"/>
      <protection locked="0"/>
    </xf>
    <xf numFmtId="0" fontId="70" fillId="0" borderId="32" xfId="1371" applyFont="1" applyBorder="1" applyAlignment="1" applyProtection="1">
      <alignment horizontal="justify" vertical="center"/>
      <protection locked="0"/>
    </xf>
    <xf numFmtId="0" fontId="70" fillId="0" borderId="46" xfId="1371" applyFont="1" applyBorder="1" applyAlignment="1" applyProtection="1">
      <alignment horizontal="justify" vertical="center"/>
      <protection locked="0"/>
    </xf>
    <xf numFmtId="0" fontId="12" fillId="0" borderId="20" xfId="1371" applyFont="1" applyBorder="1" applyAlignment="1" applyProtection="1">
      <alignment horizontal="center" vertical="center" wrapText="1"/>
      <protection locked="0"/>
    </xf>
    <xf numFmtId="0" fontId="12" fillId="0" borderId="32" xfId="1371" applyFont="1" applyBorder="1" applyAlignment="1" applyProtection="1">
      <alignment horizontal="center" vertical="center" wrapText="1"/>
      <protection locked="0"/>
    </xf>
    <xf numFmtId="0" fontId="12" fillId="0" borderId="34" xfId="1371" applyFont="1" applyBorder="1" applyAlignment="1" applyProtection="1">
      <alignment horizontal="center" vertical="center" wrapText="1"/>
      <protection locked="0"/>
    </xf>
    <xf numFmtId="0" fontId="12" fillId="0" borderId="46" xfId="1371" applyFont="1" applyBorder="1" applyAlignment="1" applyProtection="1">
      <alignment horizontal="center" vertical="center" wrapText="1"/>
      <protection locked="0"/>
    </xf>
    <xf numFmtId="0" fontId="12" fillId="0" borderId="67" xfId="1371" applyFont="1" applyBorder="1" applyAlignment="1" applyProtection="1">
      <alignment horizontal="center" vertical="center" wrapText="1"/>
      <protection locked="0"/>
    </xf>
    <xf numFmtId="0" fontId="12" fillId="0" borderId="68" xfId="1371" applyFont="1" applyBorder="1" applyAlignment="1" applyProtection="1">
      <alignment horizontal="center" vertical="center" wrapText="1"/>
      <protection locked="0"/>
    </xf>
    <xf numFmtId="0" fontId="8" fillId="61" borderId="36" xfId="1371" applyFont="1" applyFill="1" applyBorder="1" applyAlignment="1">
      <alignment horizontal="left" vertical="center" wrapText="1"/>
    </xf>
    <xf numFmtId="0" fontId="8" fillId="61" borderId="33"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0" fontId="8" fillId="61" borderId="18" xfId="1371" applyFont="1" applyFill="1" applyBorder="1" applyAlignment="1" applyProtection="1">
      <alignment horizontal="center" vertical="center" wrapText="1"/>
      <protection locked="0"/>
    </xf>
    <xf numFmtId="0" fontId="12" fillId="0" borderId="10" xfId="1371" applyFont="1" applyBorder="1" applyAlignment="1" applyProtection="1">
      <alignment horizontal="center" vertical="center" wrapText="1"/>
      <protection locked="0"/>
    </xf>
    <xf numFmtId="0" fontId="12" fillId="0" borderId="18" xfId="1371" applyFont="1" applyBorder="1" applyAlignment="1" applyProtection="1">
      <alignment horizontal="center" vertical="center" wrapText="1"/>
      <protection locked="0"/>
    </xf>
    <xf numFmtId="0" fontId="5" fillId="0" borderId="22" xfId="1371" applyFont="1" applyBorder="1" applyAlignment="1">
      <alignment horizontal="center" vertical="center"/>
    </xf>
    <xf numFmtId="0" fontId="5" fillId="0" borderId="23" xfId="1371" applyFont="1" applyBorder="1" applyAlignment="1">
      <alignment horizontal="center" vertical="center"/>
    </xf>
    <xf numFmtId="0" fontId="5" fillId="0" borderId="24" xfId="1371" applyFont="1" applyBorder="1" applyAlignment="1">
      <alignment horizontal="center" vertical="center"/>
    </xf>
    <xf numFmtId="0" fontId="5" fillId="0" borderId="20" xfId="1371" applyFont="1" applyBorder="1" applyAlignment="1">
      <alignment horizontal="center" vertical="center" wrapText="1"/>
    </xf>
    <xf numFmtId="0" fontId="5" fillId="0" borderId="32" xfId="1371" applyFont="1" applyBorder="1" applyAlignment="1">
      <alignment horizontal="center" vertical="center" wrapText="1"/>
    </xf>
    <xf numFmtId="0" fontId="5" fillId="0" borderId="46" xfId="1371" applyFont="1" applyBorder="1" applyAlignment="1">
      <alignment horizontal="center" vertical="center" wrapText="1"/>
    </xf>
    <xf numFmtId="0" fontId="51" fillId="0" borderId="20" xfId="1371" applyFont="1" applyBorder="1" applyAlignment="1" applyProtection="1">
      <alignment horizontal="justify" vertical="center" wrapText="1"/>
      <protection locked="0"/>
    </xf>
    <xf numFmtId="0" fontId="51" fillId="0" borderId="32" xfId="1371" applyFont="1" applyBorder="1" applyAlignment="1" applyProtection="1">
      <alignment horizontal="justify" vertical="center" wrapText="1"/>
      <protection locked="0"/>
    </xf>
    <xf numFmtId="0" fontId="51" fillId="0" borderId="46" xfId="1371" applyFont="1" applyBorder="1" applyAlignment="1" applyProtection="1">
      <alignment horizontal="justify" vertical="center" wrapText="1"/>
      <protection locked="0"/>
    </xf>
    <xf numFmtId="9" fontId="9" fillId="50" borderId="63" xfId="1495" applyFont="1" applyFill="1" applyBorder="1" applyAlignment="1" applyProtection="1">
      <alignment horizontal="center" vertical="center" wrapText="1"/>
      <protection locked="0"/>
    </xf>
    <xf numFmtId="9" fontId="9" fillId="50" borderId="64" xfId="1495" applyFont="1" applyFill="1" applyBorder="1" applyAlignment="1" applyProtection="1">
      <alignment horizontal="center" vertical="center" wrapText="1"/>
      <protection locked="0"/>
    </xf>
    <xf numFmtId="168" fontId="9" fillId="50" borderId="17" xfId="1250" applyFont="1" applyFill="1" applyBorder="1" applyAlignment="1" applyProtection="1">
      <alignment horizontal="center" vertical="center" wrapText="1"/>
      <protection locked="0"/>
    </xf>
    <xf numFmtId="168" fontId="9" fillId="50" borderId="35" xfId="1250" applyFont="1" applyFill="1" applyBorder="1" applyAlignment="1" applyProtection="1">
      <alignment horizontal="center" vertical="center" wrapText="1"/>
      <protection locked="0"/>
    </xf>
    <xf numFmtId="14" fontId="5" fillId="0" borderId="20" xfId="1371" applyNumberFormat="1" applyFont="1" applyBorder="1" applyAlignment="1">
      <alignment horizontal="center" vertical="center" wrapText="1"/>
    </xf>
    <xf numFmtId="0" fontId="5" fillId="0" borderId="34" xfId="1371" applyFont="1" applyBorder="1" applyAlignment="1">
      <alignment horizontal="center" vertical="center" wrapText="1"/>
    </xf>
    <xf numFmtId="4" fontId="5" fillId="0" borderId="20" xfId="1496" applyNumberFormat="1" applyFont="1" applyFill="1" applyBorder="1" applyAlignment="1">
      <alignment horizontal="center" vertical="center" wrapText="1"/>
    </xf>
    <xf numFmtId="4" fontId="5" fillId="0" borderId="32" xfId="1496" applyNumberFormat="1" applyFont="1" applyFill="1" applyBorder="1" applyAlignment="1">
      <alignment horizontal="center" vertical="center" wrapText="1"/>
    </xf>
    <xf numFmtId="4" fontId="5" fillId="0" borderId="46" xfId="1496" applyNumberFormat="1" applyFont="1" applyFill="1" applyBorder="1" applyAlignment="1">
      <alignment horizontal="center" vertical="center" wrapText="1"/>
    </xf>
    <xf numFmtId="0" fontId="5" fillId="0" borderId="10" xfId="1371" applyFont="1" applyBorder="1" applyAlignment="1">
      <alignment horizontal="center" vertical="center" wrapText="1"/>
    </xf>
    <xf numFmtId="0" fontId="5" fillId="0" borderId="18" xfId="1371" applyFont="1" applyBorder="1" applyAlignment="1">
      <alignment horizontal="center" vertical="center" wrapText="1"/>
    </xf>
    <xf numFmtId="0" fontId="5" fillId="0" borderId="10" xfId="1371" applyFont="1" applyBorder="1" applyAlignment="1">
      <alignment horizontal="center" vertical="center"/>
    </xf>
    <xf numFmtId="0" fontId="77" fillId="0" borderId="10" xfId="1371" applyFont="1" applyBorder="1" applyAlignment="1">
      <alignment horizontal="center" vertical="center"/>
    </xf>
    <xf numFmtId="0" fontId="77" fillId="0" borderId="18" xfId="1371" applyFont="1" applyBorder="1" applyAlignment="1">
      <alignment horizontal="center" vertical="center"/>
    </xf>
    <xf numFmtId="0" fontId="8" fillId="61" borderId="16" xfId="1371" applyFont="1" applyFill="1" applyBorder="1" applyAlignment="1">
      <alignment horizontal="left" vertical="center" wrapText="1"/>
    </xf>
    <xf numFmtId="0" fontId="8" fillId="61" borderId="10" xfId="1371" applyFont="1" applyFill="1" applyBorder="1" applyAlignment="1">
      <alignment horizontal="center" vertical="center"/>
    </xf>
    <xf numFmtId="9" fontId="8" fillId="61" borderId="10" xfId="1496" applyFont="1" applyFill="1" applyBorder="1" applyAlignment="1">
      <alignment horizontal="center" vertical="center"/>
    </xf>
    <xf numFmtId="9" fontId="8" fillId="61" borderId="18" xfId="1496" applyFont="1" applyFill="1" applyBorder="1" applyAlignment="1">
      <alignment horizontal="center" vertical="center"/>
    </xf>
    <xf numFmtId="0" fontId="5" fillId="0" borderId="20" xfId="1371" applyFont="1" applyBorder="1" applyAlignment="1">
      <alignment horizontal="center" vertical="center"/>
    </xf>
    <xf numFmtId="0" fontId="5" fillId="0" borderId="32" xfId="1371" applyFont="1" applyBorder="1" applyAlignment="1">
      <alignment horizontal="center" vertical="center"/>
    </xf>
    <xf numFmtId="0" fontId="5" fillId="0" borderId="34" xfId="1371" applyFont="1" applyBorder="1" applyAlignment="1">
      <alignment horizontal="center" vertical="center"/>
    </xf>
    <xf numFmtId="0" fontId="5" fillId="50" borderId="10" xfId="1371" applyFont="1" applyFill="1" applyBorder="1" applyAlignment="1">
      <alignment horizontal="center" vertical="center"/>
    </xf>
    <xf numFmtId="0" fontId="5" fillId="50" borderId="18" xfId="1371" applyFont="1" applyFill="1" applyBorder="1" applyAlignment="1">
      <alignment horizontal="center" vertical="center"/>
    </xf>
    <xf numFmtId="0" fontId="5" fillId="0" borderId="20" xfId="1371" applyFont="1" applyBorder="1" applyAlignment="1">
      <alignment horizontal="justify" vertical="center" wrapText="1"/>
    </xf>
    <xf numFmtId="0" fontId="5" fillId="0" borderId="32" xfId="1371" applyFont="1" applyBorder="1" applyAlignment="1">
      <alignment horizontal="justify" vertical="center" wrapText="1"/>
    </xf>
    <xf numFmtId="0" fontId="5" fillId="0" borderId="34" xfId="1371" applyFont="1" applyBorder="1" applyAlignment="1">
      <alignment horizontal="justify" vertical="center" wrapText="1"/>
    </xf>
    <xf numFmtId="14" fontId="5" fillId="0" borderId="32" xfId="1371" applyNumberFormat="1" applyFont="1" applyBorder="1" applyAlignment="1">
      <alignment horizontal="center" vertical="center" wrapText="1"/>
    </xf>
    <xf numFmtId="14" fontId="5" fillId="0" borderId="34" xfId="1371" applyNumberFormat="1" applyFont="1" applyBorder="1" applyAlignment="1">
      <alignment horizontal="center" vertical="center" wrapText="1"/>
    </xf>
    <xf numFmtId="0" fontId="5" fillId="50" borderId="10" xfId="1371" applyFont="1" applyFill="1" applyBorder="1" applyAlignment="1">
      <alignment horizontal="center" vertical="center" wrapText="1"/>
    </xf>
    <xf numFmtId="0" fontId="5" fillId="50" borderId="18" xfId="1371" applyFont="1" applyFill="1" applyBorder="1" applyAlignment="1">
      <alignment horizontal="center" vertical="center" wrapText="1"/>
    </xf>
    <xf numFmtId="1" fontId="5" fillId="0" borderId="10" xfId="1273" applyNumberFormat="1" applyFont="1" applyFill="1" applyBorder="1" applyAlignment="1">
      <alignment horizontal="center" vertical="center" wrapText="1"/>
    </xf>
    <xf numFmtId="1" fontId="5" fillId="0" borderId="18" xfId="1273" applyNumberFormat="1" applyFont="1" applyFill="1" applyBorder="1" applyAlignment="1">
      <alignment horizontal="center" vertical="center" wrapText="1"/>
    </xf>
    <xf numFmtId="9" fontId="5" fillId="0" borderId="10" xfId="1496" applyFont="1" applyFill="1" applyBorder="1" applyAlignment="1">
      <alignment horizontal="center" vertical="center"/>
    </xf>
    <xf numFmtId="0" fontId="5" fillId="0" borderId="10" xfId="1496" applyNumberFormat="1" applyFont="1" applyFill="1" applyBorder="1" applyAlignment="1">
      <alignment horizontal="center" vertical="center" wrapText="1"/>
    </xf>
    <xf numFmtId="0" fontId="5" fillId="0" borderId="18" xfId="1496" applyNumberFormat="1" applyFont="1" applyFill="1" applyBorder="1" applyAlignment="1">
      <alignment horizontal="center" vertical="center" wrapText="1"/>
    </xf>
    <xf numFmtId="0" fontId="5" fillId="0" borderId="18" xfId="1371" applyFont="1" applyBorder="1" applyAlignment="1">
      <alignment horizontal="center" vertical="center"/>
    </xf>
    <xf numFmtId="49" fontId="5" fillId="0" borderId="76" xfId="1371" applyNumberFormat="1" applyFont="1" applyBorder="1" applyAlignment="1">
      <alignment horizontal="center" vertical="center"/>
    </xf>
    <xf numFmtId="49" fontId="5" fillId="0" borderId="77" xfId="1371" applyNumberFormat="1" applyFont="1" applyBorder="1" applyAlignment="1">
      <alignment horizontal="center" vertical="center"/>
    </xf>
    <xf numFmtId="49" fontId="5" fillId="0" borderId="78" xfId="1371" applyNumberFormat="1" applyFont="1" applyBorder="1" applyAlignment="1">
      <alignment horizontal="center" vertical="center"/>
    </xf>
    <xf numFmtId="0" fontId="11" fillId="24" borderId="33" xfId="1371" applyFont="1" applyFill="1" applyBorder="1" applyAlignment="1">
      <alignment horizontal="center" vertical="center"/>
    </xf>
    <xf numFmtId="0" fontId="11" fillId="24" borderId="19" xfId="1371" applyFont="1" applyFill="1" applyBorder="1" applyAlignment="1">
      <alignment horizontal="center" vertical="center"/>
    </xf>
    <xf numFmtId="0" fontId="11" fillId="24" borderId="65" xfId="1371" applyFont="1" applyFill="1" applyBorder="1" applyAlignment="1">
      <alignment horizontal="center" vertical="center"/>
    </xf>
    <xf numFmtId="0" fontId="8" fillId="61" borderId="10" xfId="1371" applyFont="1" applyFill="1" applyBorder="1" applyAlignment="1">
      <alignment horizontal="center" vertical="center" wrapText="1"/>
    </xf>
    <xf numFmtId="0" fontId="73" fillId="0" borderId="42" xfId="0" applyFont="1" applyBorder="1" applyAlignment="1" applyProtection="1">
      <alignment horizontal="center" wrapText="1"/>
      <protection locked="0"/>
    </xf>
    <xf numFmtId="0" fontId="73" fillId="0" borderId="16" xfId="0" applyFont="1" applyBorder="1" applyAlignment="1" applyProtection="1">
      <alignment horizontal="center" wrapText="1"/>
      <protection locked="0"/>
    </xf>
    <xf numFmtId="0" fontId="73" fillId="0" borderId="66" xfId="0" applyFont="1" applyBorder="1" applyAlignment="1" applyProtection="1">
      <alignment horizontal="center" wrapText="1"/>
      <protection locked="0"/>
    </xf>
    <xf numFmtId="0" fontId="55" fillId="0" borderId="68" xfId="0" applyFont="1" applyBorder="1" applyAlignment="1" applyProtection="1">
      <alignment horizontal="center" vertical="center" wrapText="1"/>
      <protection locked="0"/>
    </xf>
    <xf numFmtId="0" fontId="75" fillId="0" borderId="10" xfId="0" applyFont="1" applyBorder="1" applyAlignment="1" applyProtection="1">
      <alignment horizontal="center" vertical="center" wrapText="1"/>
      <protection locked="0"/>
    </xf>
    <xf numFmtId="0" fontId="75" fillId="0" borderId="67" xfId="0" applyFont="1" applyBorder="1" applyAlignment="1" applyProtection="1">
      <alignment horizontal="center" vertical="center" wrapText="1"/>
      <protection locked="0"/>
    </xf>
    <xf numFmtId="0" fontId="5" fillId="50" borderId="22" xfId="1371" applyFont="1" applyFill="1" applyBorder="1" applyAlignment="1">
      <alignment horizontal="center" vertical="center"/>
    </xf>
    <xf numFmtId="0" fontId="5" fillId="50" borderId="23" xfId="1371" applyFont="1" applyFill="1" applyBorder="1" applyAlignment="1">
      <alignment horizontal="center" vertical="center"/>
    </xf>
    <xf numFmtId="0" fontId="5" fillId="50" borderId="24" xfId="1371" applyFont="1" applyFill="1" applyBorder="1" applyAlignment="1">
      <alignment horizontal="center" vertical="center"/>
    </xf>
    <xf numFmtId="177" fontId="9" fillId="50" borderId="17" xfId="1250" applyNumberFormat="1" applyFont="1" applyFill="1" applyBorder="1" applyAlignment="1" applyProtection="1">
      <alignment horizontal="center" vertical="center" wrapText="1"/>
      <protection locked="0"/>
    </xf>
    <xf numFmtId="177" fontId="9" fillId="50" borderId="35" xfId="1250" applyNumberFormat="1" applyFont="1" applyFill="1" applyBorder="1" applyAlignment="1" applyProtection="1">
      <alignment horizontal="center" vertical="center" wrapText="1"/>
      <protection locked="0"/>
    </xf>
    <xf numFmtId="4" fontId="5" fillId="50" borderId="20" xfId="1496" applyNumberFormat="1" applyFont="1" applyFill="1" applyBorder="1" applyAlignment="1">
      <alignment horizontal="center" vertical="center" wrapText="1"/>
    </xf>
    <xf numFmtId="4" fontId="5" fillId="50" borderId="32" xfId="1496" applyNumberFormat="1" applyFont="1" applyFill="1" applyBorder="1" applyAlignment="1">
      <alignment horizontal="center" vertical="center" wrapText="1"/>
    </xf>
    <xf numFmtId="4" fontId="5" fillId="50" borderId="49" xfId="1496" applyNumberFormat="1" applyFont="1" applyFill="1" applyBorder="1" applyAlignment="1">
      <alignment horizontal="center" vertical="center" wrapText="1"/>
    </xf>
    <xf numFmtId="0" fontId="5" fillId="0" borderId="45" xfId="1371" applyFont="1" applyBorder="1" applyAlignment="1">
      <alignment horizontal="center" vertical="center" wrapText="1"/>
    </xf>
    <xf numFmtId="0" fontId="5" fillId="50" borderId="19" xfId="1371" applyFont="1" applyFill="1" applyBorder="1" applyAlignment="1">
      <alignment horizontal="center" vertical="center" wrapText="1"/>
    </xf>
    <xf numFmtId="9" fontId="5" fillId="0" borderId="73" xfId="1496" applyFont="1" applyFill="1" applyBorder="1" applyAlignment="1">
      <alignment horizontal="center" vertical="center"/>
    </xf>
    <xf numFmtId="0" fontId="5" fillId="0" borderId="73" xfId="1496" applyNumberFormat="1" applyFont="1" applyFill="1" applyBorder="1" applyAlignment="1">
      <alignment horizontal="center" vertical="center" wrapText="1"/>
    </xf>
    <xf numFmtId="0" fontId="5" fillId="0" borderId="75" xfId="1496" applyNumberFormat="1" applyFont="1" applyFill="1" applyBorder="1" applyAlignment="1">
      <alignment horizontal="center" vertical="center" wrapText="1"/>
    </xf>
    <xf numFmtId="0" fontId="5" fillId="0" borderId="42" xfId="1371" applyFont="1" applyBorder="1" applyAlignment="1">
      <alignment horizontal="center" vertical="center" wrapText="1"/>
    </xf>
    <xf numFmtId="0" fontId="5" fillId="0" borderId="29" xfId="1371" applyFont="1" applyBorder="1" applyAlignment="1">
      <alignment horizontal="center" vertical="center" wrapText="1"/>
    </xf>
    <xf numFmtId="0" fontId="5" fillId="0" borderId="30" xfId="1371" applyFont="1" applyBorder="1" applyAlignment="1">
      <alignment horizontal="center" vertical="center" wrapText="1"/>
    </xf>
    <xf numFmtId="0" fontId="5" fillId="0" borderId="71" xfId="1371" applyFont="1" applyBorder="1" applyAlignment="1">
      <alignment horizontal="center" vertical="center" wrapText="1"/>
    </xf>
    <xf numFmtId="0" fontId="5" fillId="0" borderId="69" xfId="1371" applyFont="1" applyBorder="1" applyAlignment="1">
      <alignment horizontal="center" vertical="center" wrapText="1"/>
    </xf>
    <xf numFmtId="0" fontId="5" fillId="0" borderId="70" xfId="1371" applyFont="1" applyBorder="1" applyAlignment="1">
      <alignment horizontal="center" vertical="center" wrapText="1"/>
    </xf>
    <xf numFmtId="0" fontId="5" fillId="50" borderId="71" xfId="1371" applyFont="1" applyFill="1" applyBorder="1" applyAlignment="1">
      <alignment horizontal="center" vertical="center" wrapText="1"/>
    </xf>
    <xf numFmtId="0" fontId="5" fillId="50" borderId="69" xfId="1371" applyFont="1" applyFill="1" applyBorder="1" applyAlignment="1">
      <alignment horizontal="center" vertical="center" wrapText="1"/>
    </xf>
    <xf numFmtId="0" fontId="5" fillId="0" borderId="69" xfId="1371" applyFont="1" applyBorder="1" applyAlignment="1">
      <alignment horizontal="center" vertical="center"/>
    </xf>
    <xf numFmtId="0" fontId="5" fillId="0" borderId="70" xfId="1371" applyFont="1" applyBorder="1" applyAlignment="1">
      <alignment horizontal="center" vertical="center"/>
    </xf>
    <xf numFmtId="0" fontId="5" fillId="50" borderId="66" xfId="1371" applyFont="1" applyFill="1" applyBorder="1" applyAlignment="1">
      <alignment horizontal="center" vertical="center" wrapText="1"/>
    </xf>
    <xf numFmtId="0" fontId="5" fillId="50" borderId="67" xfId="1371" applyFont="1" applyFill="1" applyBorder="1" applyAlignment="1">
      <alignment horizontal="center" vertical="center" wrapText="1"/>
    </xf>
    <xf numFmtId="0" fontId="5" fillId="50" borderId="68" xfId="1371" applyFont="1" applyFill="1" applyBorder="1" applyAlignment="1">
      <alignment horizontal="center" vertical="center" wrapText="1"/>
    </xf>
    <xf numFmtId="0" fontId="75" fillId="0" borderId="29" xfId="0" applyFont="1" applyBorder="1" applyAlignment="1" applyProtection="1">
      <alignment horizontal="center" vertical="center" wrapText="1"/>
      <protection locked="0"/>
    </xf>
    <xf numFmtId="0" fontId="5" fillId="50" borderId="22" xfId="1371" applyFont="1" applyFill="1" applyBorder="1" applyAlignment="1">
      <alignment horizontal="center" vertical="center" wrapText="1"/>
    </xf>
    <xf numFmtId="0" fontId="5" fillId="50" borderId="23" xfId="1371" applyFont="1" applyFill="1" applyBorder="1" applyAlignment="1">
      <alignment horizontal="center" vertical="center" wrapText="1"/>
    </xf>
    <xf numFmtId="0" fontId="5" fillId="50" borderId="24" xfId="1371" applyFont="1" applyFill="1" applyBorder="1" applyAlignment="1">
      <alignment horizontal="center" vertical="center" wrapText="1"/>
    </xf>
    <xf numFmtId="0" fontId="50" fillId="61" borderId="71" xfId="1371" applyFont="1" applyFill="1" applyBorder="1" applyAlignment="1">
      <alignment horizontal="center" vertical="center"/>
    </xf>
    <xf numFmtId="0" fontId="50" fillId="61" borderId="69" xfId="1371" applyFont="1" applyFill="1" applyBorder="1" applyAlignment="1">
      <alignment horizontal="center" vertical="center"/>
    </xf>
    <xf numFmtId="0" fontId="50" fillId="61" borderId="70" xfId="1371" applyFont="1" applyFill="1" applyBorder="1" applyAlignment="1">
      <alignment horizontal="center" vertical="center"/>
    </xf>
    <xf numFmtId="0" fontId="50" fillId="0" borderId="22" xfId="1371" applyFont="1" applyBorder="1" applyAlignment="1">
      <alignment horizontal="center" vertical="center"/>
    </xf>
    <xf numFmtId="0" fontId="50" fillId="0" borderId="24" xfId="1371" applyFont="1" applyBorder="1" applyAlignment="1">
      <alignment horizontal="center" vertical="center"/>
    </xf>
    <xf numFmtId="0" fontId="50" fillId="0" borderId="72" xfId="1371" applyFont="1" applyBorder="1" applyAlignment="1">
      <alignment horizontal="center" vertical="center"/>
    </xf>
    <xf numFmtId="0" fontId="50" fillId="0" borderId="25" xfId="1371" applyFont="1" applyBorder="1" applyAlignment="1">
      <alignment horizontal="center" vertical="center"/>
    </xf>
    <xf numFmtId="0" fontId="50" fillId="0" borderId="26" xfId="1371" applyFont="1" applyBorder="1" applyAlignment="1">
      <alignment horizontal="center" vertical="center"/>
    </xf>
    <xf numFmtId="0" fontId="50" fillId="0" borderId="28" xfId="1371" applyFont="1" applyBorder="1" applyAlignment="1">
      <alignment horizontal="center" vertical="center"/>
    </xf>
    <xf numFmtId="0" fontId="77" fillId="0" borderId="69" xfId="1371" applyFont="1" applyBorder="1" applyAlignment="1">
      <alignment horizontal="center" vertical="center" wrapText="1"/>
    </xf>
    <xf numFmtId="0" fontId="77" fillId="0" borderId="70" xfId="1371" applyFont="1" applyBorder="1" applyAlignment="1">
      <alignment horizontal="center" vertical="center" wrapText="1"/>
    </xf>
    <xf numFmtId="0" fontId="8" fillId="61" borderId="69" xfId="1371" applyFont="1" applyFill="1" applyBorder="1" applyAlignment="1">
      <alignment horizontal="left" vertical="center" wrapText="1"/>
    </xf>
    <xf numFmtId="0" fontId="8" fillId="61" borderId="69" xfId="1371" applyFont="1" applyFill="1" applyBorder="1" applyAlignment="1">
      <alignment horizontal="center" vertical="center"/>
    </xf>
    <xf numFmtId="9" fontId="8" fillId="61" borderId="69" xfId="1496" applyFont="1" applyFill="1" applyBorder="1" applyAlignment="1">
      <alignment horizontal="center" vertical="center"/>
    </xf>
    <xf numFmtId="0" fontId="5" fillId="50" borderId="70" xfId="1371" applyFont="1" applyFill="1" applyBorder="1" applyAlignment="1">
      <alignment horizontal="center" vertical="center" wrapText="1"/>
    </xf>
    <xf numFmtId="0" fontId="11" fillId="24" borderId="69" xfId="1371" applyFont="1" applyFill="1" applyBorder="1" applyAlignment="1">
      <alignment horizontal="center" vertical="center"/>
    </xf>
    <xf numFmtId="0" fontId="57" fillId="61" borderId="69" xfId="1371" applyFont="1" applyFill="1" applyBorder="1" applyAlignment="1">
      <alignment horizontal="center" vertical="center"/>
    </xf>
    <xf numFmtId="0" fontId="73" fillId="0" borderId="69" xfId="0" applyFont="1" applyBorder="1" applyAlignment="1" applyProtection="1">
      <alignment horizontal="center" wrapText="1"/>
      <protection locked="0"/>
    </xf>
    <xf numFmtId="0" fontId="57" fillId="0" borderId="69" xfId="0" applyFont="1" applyBorder="1" applyAlignment="1" applyProtection="1">
      <alignment horizontal="center" vertical="center" wrapText="1"/>
      <protection locked="0"/>
    </xf>
    <xf numFmtId="0" fontId="55" fillId="0" borderId="69" xfId="0" applyFont="1" applyBorder="1" applyAlignment="1" applyProtection="1">
      <alignment horizontal="center" vertical="center" wrapText="1"/>
      <protection locked="0"/>
    </xf>
    <xf numFmtId="0" fontId="8" fillId="61" borderId="17" xfId="1371" applyFont="1" applyFill="1" applyBorder="1" applyAlignment="1">
      <alignment horizontal="left" vertical="center" wrapText="1"/>
    </xf>
    <xf numFmtId="0" fontId="8" fillId="61" borderId="19" xfId="1371" applyFont="1" applyFill="1" applyBorder="1" applyAlignment="1">
      <alignment horizontal="left" vertical="center" wrapText="1"/>
    </xf>
    <xf numFmtId="0" fontId="8" fillId="61" borderId="69" xfId="1371" applyFont="1" applyFill="1" applyBorder="1" applyAlignment="1" applyProtection="1">
      <alignment horizontal="center" vertical="center" wrapText="1"/>
      <protection locked="0"/>
    </xf>
    <xf numFmtId="0" fontId="9" fillId="0" borderId="69" xfId="1371" applyFont="1" applyBorder="1" applyAlignment="1" applyProtection="1">
      <alignment horizontal="center" vertical="center" wrapText="1"/>
      <protection locked="0"/>
    </xf>
    <xf numFmtId="168" fontId="5" fillId="50" borderId="17" xfId="1250" applyFont="1" applyFill="1" applyBorder="1" applyAlignment="1" applyProtection="1">
      <alignment horizontal="center" vertical="center" wrapText="1"/>
      <protection locked="0"/>
    </xf>
    <xf numFmtId="168" fontId="5" fillId="50" borderId="35" xfId="1250" applyFont="1" applyFill="1" applyBorder="1" applyAlignment="1" applyProtection="1">
      <alignment horizontal="center" vertical="center" wrapText="1"/>
      <protection locked="0"/>
    </xf>
    <xf numFmtId="0" fontId="77" fillId="0" borderId="69" xfId="1371" applyFont="1" applyBorder="1" applyAlignment="1">
      <alignment horizontal="center" vertical="center"/>
    </xf>
    <xf numFmtId="0" fontId="5" fillId="50" borderId="69" xfId="1371" applyFont="1" applyFill="1" applyBorder="1" applyAlignment="1">
      <alignment horizontal="center" vertical="center"/>
    </xf>
    <xf numFmtId="0" fontId="9" fillId="0" borderId="10" xfId="1371" applyFont="1" applyBorder="1" applyAlignment="1" applyProtection="1">
      <alignment horizontal="center" vertical="center" wrapText="1"/>
      <protection locked="0"/>
    </xf>
    <xf numFmtId="0" fontId="9" fillId="0" borderId="18" xfId="1371" applyFont="1" applyBorder="1" applyAlignment="1" applyProtection="1">
      <alignment horizontal="center" vertical="center" wrapText="1"/>
      <protection locked="0"/>
    </xf>
    <xf numFmtId="177" fontId="5" fillId="50" borderId="17" xfId="1250" applyNumberFormat="1" applyFont="1" applyFill="1" applyBorder="1" applyAlignment="1" applyProtection="1">
      <alignment horizontal="center" vertical="center" wrapText="1"/>
      <protection locked="0"/>
    </xf>
    <xf numFmtId="177" fontId="5" fillId="50" borderId="35" xfId="1250" applyNumberFormat="1" applyFont="1" applyFill="1" applyBorder="1" applyAlignment="1" applyProtection="1">
      <alignment horizontal="center" vertical="center" wrapText="1"/>
      <protection locked="0"/>
    </xf>
    <xf numFmtId="9" fontId="5" fillId="50" borderId="63" xfId="1495" applyFont="1" applyFill="1" applyBorder="1" applyAlignment="1" applyProtection="1">
      <alignment horizontal="center" vertical="center" wrapText="1"/>
      <protection locked="0"/>
    </xf>
    <xf numFmtId="9" fontId="5" fillId="50" borderId="64" xfId="1495" applyFont="1" applyFill="1" applyBorder="1" applyAlignment="1" applyProtection="1">
      <alignment horizontal="center" vertical="center" wrapText="1"/>
      <protection locked="0"/>
    </xf>
    <xf numFmtId="0" fontId="70" fillId="0" borderId="20" xfId="1371" applyFont="1" applyBorder="1" applyAlignment="1" applyProtection="1">
      <alignment horizontal="justify" vertical="center" wrapText="1"/>
      <protection locked="0"/>
    </xf>
    <xf numFmtId="0" fontId="70" fillId="0" borderId="32" xfId="1371" applyFont="1" applyBorder="1" applyAlignment="1" applyProtection="1">
      <alignment horizontal="justify" vertical="center" wrapText="1"/>
      <protection locked="0"/>
    </xf>
    <xf numFmtId="0" fontId="70" fillId="0" borderId="46" xfId="1371" applyFont="1" applyBorder="1" applyAlignment="1" applyProtection="1">
      <alignment horizontal="justify" vertical="center" wrapText="1"/>
      <protection locked="0"/>
    </xf>
    <xf numFmtId="0" fontId="5" fillId="0" borderId="20" xfId="1371" applyFont="1" applyBorder="1" applyAlignment="1" applyProtection="1">
      <alignment horizontal="justify" vertical="center" wrapText="1"/>
      <protection locked="0"/>
    </xf>
    <xf numFmtId="0" fontId="5" fillId="0" borderId="32" xfId="1371" applyFont="1" applyBorder="1" applyAlignment="1" applyProtection="1">
      <alignment horizontal="justify" vertical="center" wrapText="1"/>
      <protection locked="0"/>
    </xf>
    <xf numFmtId="0" fontId="5" fillId="0" borderId="46" xfId="1371" applyFont="1" applyBorder="1" applyAlignment="1" applyProtection="1">
      <alignment horizontal="justify" vertical="center" wrapText="1"/>
      <protection locked="0"/>
    </xf>
    <xf numFmtId="2" fontId="5" fillId="0" borderId="20" xfId="1495" applyNumberFormat="1" applyFont="1" applyFill="1" applyBorder="1" applyAlignment="1">
      <alignment horizontal="center" vertical="center" wrapText="1"/>
    </xf>
    <xf numFmtId="2" fontId="5" fillId="0" borderId="32" xfId="1495" applyNumberFormat="1" applyFont="1" applyFill="1" applyBorder="1" applyAlignment="1">
      <alignment horizontal="center" vertical="center" wrapText="1"/>
    </xf>
    <xf numFmtId="2" fontId="5" fillId="0" borderId="46" xfId="1495" applyNumberFormat="1" applyFont="1" applyFill="1" applyBorder="1" applyAlignment="1">
      <alignment horizontal="center" vertical="center" wrapText="1"/>
    </xf>
    <xf numFmtId="0" fontId="70" fillId="0" borderId="10" xfId="1371" applyFont="1" applyBorder="1" applyAlignment="1">
      <alignment horizontal="center" vertical="center" wrapText="1"/>
    </xf>
    <xf numFmtId="0" fontId="78" fillId="0" borderId="10" xfId="1371" applyFont="1" applyBorder="1" applyAlignment="1">
      <alignment horizontal="center" vertical="center" wrapText="1"/>
    </xf>
    <xf numFmtId="0" fontId="8" fillId="50" borderId="20" xfId="1496" applyNumberFormat="1" applyFont="1" applyFill="1" applyBorder="1" applyAlignment="1">
      <alignment horizontal="center" vertical="center" wrapText="1"/>
    </xf>
    <xf numFmtId="0" fontId="8" fillId="50" borderId="46" xfId="1496" applyNumberFormat="1" applyFont="1" applyFill="1" applyBorder="1" applyAlignment="1">
      <alignment horizontal="center" vertical="center" wrapText="1"/>
    </xf>
    <xf numFmtId="0" fontId="9" fillId="50" borderId="34" xfId="1371" applyFont="1" applyFill="1" applyBorder="1" applyAlignment="1">
      <alignment horizontal="center" vertical="center" wrapText="1"/>
    </xf>
    <xf numFmtId="0" fontId="9" fillId="24" borderId="20" xfId="1371" applyFont="1" applyFill="1" applyBorder="1" applyAlignment="1">
      <alignment horizontal="left" vertical="center" wrapText="1"/>
    </xf>
    <xf numFmtId="0" fontId="9" fillId="24" borderId="32" xfId="1371" applyFont="1" applyFill="1" applyBorder="1" applyAlignment="1">
      <alignment horizontal="left" vertical="center" wrapText="1"/>
    </xf>
    <xf numFmtId="0" fontId="9" fillId="24" borderId="46" xfId="1371" applyFont="1" applyFill="1" applyBorder="1" applyAlignment="1">
      <alignment horizontal="left" vertical="center" wrapText="1"/>
    </xf>
    <xf numFmtId="0" fontId="9" fillId="0" borderId="20" xfId="1371" applyFont="1" applyBorder="1" applyAlignment="1">
      <alignment horizontal="center" vertical="center" wrapText="1"/>
    </xf>
    <xf numFmtId="0" fontId="9" fillId="0" borderId="32" xfId="1371" applyFont="1" applyBorder="1" applyAlignment="1">
      <alignment horizontal="center" vertical="center" wrapText="1"/>
    </xf>
    <xf numFmtId="0" fontId="9" fillId="0" borderId="46" xfId="1371" applyFont="1" applyBorder="1" applyAlignment="1">
      <alignment horizontal="center" vertical="center" wrapText="1"/>
    </xf>
    <xf numFmtId="0" fontId="14" fillId="24" borderId="20" xfId="1371" applyFont="1" applyFill="1" applyBorder="1" applyAlignment="1">
      <alignment horizontal="center" vertical="center"/>
    </xf>
    <xf numFmtId="0" fontId="14" fillId="24" borderId="32" xfId="1371" applyFont="1" applyFill="1" applyBorder="1" applyAlignment="1">
      <alignment horizontal="center" vertical="center"/>
    </xf>
    <xf numFmtId="0" fontId="14" fillId="24" borderId="46" xfId="1371" applyFont="1" applyFill="1" applyBorder="1" applyAlignment="1">
      <alignment horizontal="center" vertical="center"/>
    </xf>
    <xf numFmtId="0" fontId="9" fillId="0" borderId="34" xfId="1371" applyFont="1" applyBorder="1" applyAlignment="1">
      <alignment horizontal="center" vertical="center" wrapText="1"/>
    </xf>
    <xf numFmtId="0" fontId="9" fillId="50" borderId="34" xfId="1371" applyFont="1" applyFill="1" applyBorder="1" applyAlignment="1">
      <alignment horizontal="center" vertical="center"/>
    </xf>
    <xf numFmtId="0" fontId="9" fillId="0" borderId="20" xfId="1371" applyFont="1" applyBorder="1" applyAlignment="1">
      <alignment horizontal="justify" vertical="center" wrapText="1"/>
    </xf>
    <xf numFmtId="0" fontId="9" fillId="0" borderId="32" xfId="1371" applyFont="1" applyBorder="1" applyAlignment="1">
      <alignment horizontal="justify" vertical="center" wrapText="1"/>
    </xf>
    <xf numFmtId="0" fontId="9" fillId="0" borderId="34" xfId="1371" applyFont="1" applyBorder="1" applyAlignment="1">
      <alignment horizontal="justify" vertical="center" wrapText="1"/>
    </xf>
    <xf numFmtId="1" fontId="9" fillId="50" borderId="20" xfId="1495" applyNumberFormat="1" applyFont="1" applyFill="1" applyBorder="1" applyAlignment="1">
      <alignment horizontal="center" vertical="center" wrapText="1"/>
    </xf>
    <xf numFmtId="1" fontId="9" fillId="50" borderId="32" xfId="1495" applyNumberFormat="1" applyFont="1" applyFill="1" applyBorder="1" applyAlignment="1">
      <alignment horizontal="center" vertical="center" wrapText="1"/>
    </xf>
    <xf numFmtId="1" fontId="9" fillId="50" borderId="46" xfId="1495" applyNumberFormat="1" applyFont="1" applyFill="1" applyBorder="1" applyAlignment="1">
      <alignment horizontal="center" vertical="center" wrapText="1"/>
    </xf>
    <xf numFmtId="0" fontId="51" fillId="50" borderId="20" xfId="0" applyFont="1" applyFill="1" applyBorder="1" applyAlignment="1">
      <alignment horizontal="justify" vertical="center" wrapText="1"/>
    </xf>
    <xf numFmtId="0" fontId="51" fillId="50" borderId="32" xfId="0" applyFont="1" applyFill="1" applyBorder="1" applyAlignment="1">
      <alignment horizontal="justify" vertical="center" wrapText="1"/>
    </xf>
    <xf numFmtId="0" fontId="51" fillId="50" borderId="34" xfId="0" applyFont="1" applyFill="1" applyBorder="1" applyAlignment="1">
      <alignment horizontal="justify" vertical="center" wrapText="1"/>
    </xf>
    <xf numFmtId="0" fontId="54" fillId="50" borderId="20" xfId="0" applyFont="1" applyFill="1" applyBorder="1" applyAlignment="1">
      <alignment horizontal="justify" vertical="center" wrapText="1"/>
    </xf>
    <xf numFmtId="0" fontId="54" fillId="50" borderId="32" xfId="0" applyFont="1" applyFill="1" applyBorder="1" applyAlignment="1">
      <alignment horizontal="justify" vertical="center" wrapText="1"/>
    </xf>
    <xf numFmtId="0" fontId="54" fillId="50" borderId="46" xfId="0" applyFont="1" applyFill="1" applyBorder="1" applyAlignment="1">
      <alignment horizontal="justify" vertical="center" wrapText="1"/>
    </xf>
    <xf numFmtId="0" fontId="9" fillId="50" borderId="20" xfId="1371" applyFont="1" applyFill="1" applyBorder="1" applyAlignment="1" applyProtection="1">
      <alignment horizontal="center" vertical="center" wrapText="1"/>
      <protection locked="0"/>
    </xf>
    <xf numFmtId="0" fontId="9" fillId="50" borderId="34" xfId="1371" applyFont="1" applyFill="1" applyBorder="1" applyAlignment="1" applyProtection="1">
      <alignment horizontal="center" vertical="center" wrapText="1"/>
      <protection locked="0"/>
    </xf>
    <xf numFmtId="0" fontId="49" fillId="56" borderId="20" xfId="0" applyFont="1" applyFill="1" applyBorder="1" applyAlignment="1">
      <alignment horizontal="center" vertical="center" wrapText="1"/>
    </xf>
    <xf numFmtId="0" fontId="49" fillId="56" borderId="34" xfId="0" applyFont="1" applyFill="1" applyBorder="1" applyAlignment="1">
      <alignment horizontal="center" vertical="center" wrapText="1"/>
    </xf>
    <xf numFmtId="9" fontId="64" fillId="56" borderId="20" xfId="1495" applyFont="1" applyFill="1" applyBorder="1" applyAlignment="1">
      <alignment horizontal="center" vertical="center" wrapText="1"/>
    </xf>
    <xf numFmtId="9" fontId="64" fillId="56" borderId="34" xfId="1495" applyFont="1" applyFill="1" applyBorder="1" applyAlignment="1">
      <alignment horizontal="center" vertical="center" wrapText="1"/>
    </xf>
    <xf numFmtId="0" fontId="0" fillId="56" borderId="17" xfId="0" applyFill="1" applyBorder="1" applyAlignment="1">
      <alignment horizontal="center" vertical="center" wrapText="1"/>
    </xf>
    <xf numFmtId="0" fontId="0" fillId="56" borderId="19" xfId="0" applyFill="1" applyBorder="1" applyAlignment="1">
      <alignment horizontal="center" vertical="center" wrapText="1"/>
    </xf>
    <xf numFmtId="0" fontId="37" fillId="64" borderId="26" xfId="0" applyFont="1" applyFill="1" applyBorder="1" applyAlignment="1">
      <alignment horizontal="center" vertical="center"/>
    </xf>
    <xf numFmtId="0" fontId="37" fillId="64" borderId="27" xfId="0" applyFont="1" applyFill="1" applyBorder="1" applyAlignment="1">
      <alignment horizontal="center" vertical="center"/>
    </xf>
  </cellXfs>
  <cellStyles count="1789">
    <cellStyle name="20% - Accent5" xfId="161" builtinId="46" customBuiltin="1"/>
    <cellStyle name="20% - Accent6" xfId="200" builtinId="50" customBuiltin="1"/>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Accent1" xfId="239" builtinId="31" customBuiltin="1"/>
    <cellStyle name="40% - Accent2" xfId="278" builtinId="35" customBuiltin="1"/>
    <cellStyle name="40% - Accent4" xfId="357" builtinId="43" customBuiltin="1"/>
    <cellStyle name="40% - Accent5" xfId="396" builtinId="47" customBuiltin="1"/>
    <cellStyle name="40% - Accent6" xfId="435" builtinId="5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Accent1" xfId="474" builtinId="32" customBuiltin="1"/>
    <cellStyle name="60% - Accent2" xfId="513" builtinId="36" customBuiltin="1"/>
    <cellStyle name="60% - Accent5" xfId="632" builtinId="48"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Accent1" xfId="907" builtinId="29" customBuiltin="1"/>
    <cellStyle name="Accent2" xfId="946" builtinId="33" customBuiltin="1"/>
    <cellStyle name="Accent3" xfId="985" builtinId="37" customBuiltin="1"/>
    <cellStyle name="Accent4" xfId="1024" builtinId="41" customBuiltin="1"/>
    <cellStyle name="Accent5" xfId="1063" builtinId="45" customBuiltin="1"/>
    <cellStyle name="Accent6" xfId="1102" builtinId="49" customBuiltin="1"/>
    <cellStyle name="Bad" xfId="1211" builtinId="27" customBuiltin="1"/>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alculation"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heck Cell" xfId="788" builtinId="23" customBuiltin="1"/>
    <cellStyle name="Coma 2" xfId="866" xr:uid="{00000000-0005-0000-0000-000061030000}"/>
    <cellStyle name="Coma 2 2" xfId="867" xr:uid="{00000000-0005-0000-0000-000062030000}"/>
    <cellStyle name="Comma" xfId="1250" builtinId="3"/>
    <cellStyle name="Comma [0]" xfId="1251" builtinId="6"/>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Explanatory Text" xfId="1579" builtinId="53" customBuiltin="1"/>
    <cellStyle name="Heading 2" xfId="1687" builtinId="17" customBuiltin="1"/>
    <cellStyle name="Heading 3" xfId="1728" builtinId="18" customBuiltin="1"/>
    <cellStyle name="Heading 4" xfId="868" builtinId="19" customBuiltin="1"/>
    <cellStyle name="Hipervínculo 2" xfId="1209" xr:uid="{00000000-0005-0000-0000-0000B8040000}"/>
    <cellStyle name="Hipervínculo 31" xfId="1210" xr:uid="{00000000-0005-0000-0000-0000B9040000}"/>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Input" xfId="1141" builtinId="20" customBuiltin="1"/>
    <cellStyle name="Linked Cell" xfId="827" builtinId="24" customBuiltin="1"/>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Output" xfId="1501" builtinId="21" customBuiltin="1"/>
    <cellStyle name="Percent"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 name="Warning Text" xfId="1540"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styles" Target="styles.xml"/><Relationship Id="rId27"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999999999999995E-2"/>
          <c:y val="5.0761421319797002E-2"/>
          <c:w val="0.52800000000000002"/>
          <c:h val="0.79695431472081202"/>
        </c:manualLayout>
      </c:layout>
      <c:lineChart>
        <c:grouping val="standard"/>
        <c:varyColors val="0"/>
        <c:ser>
          <c:idx val="0"/>
          <c:order val="0"/>
          <c:tx>
            <c:strRef>
              <c:f>'[5]HV 12'!$F$29</c:f>
              <c:strCache>
                <c:ptCount val="1"/>
                <c:pt idx="0">
                  <c:v>#REF!</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A39A-474C-9C72-F93F6FADFE99}"/>
            </c:ext>
          </c:extLst>
        </c:ser>
        <c:ser>
          <c:idx val="1"/>
          <c:order val="1"/>
          <c:tx>
            <c:strRef>
              <c:f>'[5]HV 12'!$D$29</c:f>
              <c:strCache>
                <c:ptCount val="1"/>
                <c:pt idx="0">
                  <c:v>#REF!</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A39A-474C-9C72-F93F6FADFE99}"/>
            </c:ext>
          </c:extLst>
        </c:ser>
        <c:dLbls>
          <c:showLegendKey val="0"/>
          <c:showVal val="0"/>
          <c:showCatName val="0"/>
          <c:showSerName val="0"/>
          <c:showPercent val="0"/>
          <c:showBubbleSize val="0"/>
        </c:dLbls>
        <c:marker val="1"/>
        <c:smooth val="0"/>
        <c:axId val="362595808"/>
        <c:axId val="362596984"/>
      </c:lineChart>
      <c:catAx>
        <c:axId val="36259580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362596984"/>
        <c:crosses val="autoZero"/>
        <c:auto val="1"/>
        <c:lblAlgn val="ctr"/>
        <c:lblOffset val="100"/>
        <c:noMultiLvlLbl val="0"/>
      </c:catAx>
      <c:valAx>
        <c:axId val="362596984"/>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62595808"/>
        <c:crosses val="autoZero"/>
        <c:crossBetween val="between"/>
      </c:valAx>
    </c:plotArea>
    <c:legend>
      <c:legendPos val="r"/>
      <c:layout>
        <c:manualLayout>
          <c:xMode val="edge"/>
          <c:yMode val="edge"/>
          <c:wMode val="edge"/>
          <c:hMode val="edge"/>
          <c:x val="0.78570834645669296"/>
          <c:y val="0.35543120561706398"/>
          <c:w val="0.98403905511811096"/>
          <c:h val="0.79246705836897302"/>
        </c:manualLayout>
      </c:layout>
      <c:overlay val="0"/>
      <c:txPr>
        <a:bodyPr/>
        <a:lstStyle/>
        <a:p>
          <a:pPr>
            <a:defRPr sz="67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07119505288198"/>
          <c:y val="5.4495870838984661E-2"/>
          <c:w val="0.60067537753587452"/>
          <c:h val="0.61358389893240162"/>
        </c:manualLayout>
      </c:layout>
      <c:barChart>
        <c:barDir val="col"/>
        <c:grouping val="clustered"/>
        <c:varyColors val="0"/>
        <c:ser>
          <c:idx val="0"/>
          <c:order val="0"/>
          <c:tx>
            <c:strRef>
              <c:f>'META 3'!$C$26</c:f>
              <c:strCache>
                <c:ptCount val="1"/>
                <c:pt idx="0">
                  <c:v>Magnitud programada mensual</c:v>
                </c:pt>
              </c:strCache>
            </c:strRef>
          </c:tx>
          <c:invertIfNegative val="0"/>
          <c:cat>
            <c:strRef>
              <c:f>'META 1'!$B$27:$B$31</c:f>
              <c:strCache>
                <c:ptCount val="5"/>
                <c:pt idx="0">
                  <c:v>Enero</c:v>
                </c:pt>
                <c:pt idx="1">
                  <c:v>Febrero</c:v>
                </c:pt>
                <c:pt idx="2">
                  <c:v>Marzo</c:v>
                </c:pt>
                <c:pt idx="3">
                  <c:v>Abril</c:v>
                </c:pt>
                <c:pt idx="4">
                  <c:v>Mayo</c:v>
                </c:pt>
              </c:strCache>
            </c:strRef>
          </c:cat>
          <c:val>
            <c:numRef>
              <c:f>'META 1'!$C$27:$C$31</c:f>
              <c:numCache>
                <c:formatCode>0.000</c:formatCode>
                <c:ptCount val="5"/>
                <c:pt idx="0">
                  <c:v>0</c:v>
                </c:pt>
                <c:pt idx="1">
                  <c:v>0</c:v>
                </c:pt>
                <c:pt idx="2">
                  <c:v>0</c:v>
                </c:pt>
                <c:pt idx="3">
                  <c:v>50</c:v>
                </c:pt>
                <c:pt idx="4">
                  <c:v>50</c:v>
                </c:pt>
              </c:numCache>
            </c:numRef>
          </c:val>
          <c:extLst>
            <c:ext xmlns:c16="http://schemas.microsoft.com/office/drawing/2014/chart" uri="{C3380CC4-5D6E-409C-BE32-E72D297353CC}">
              <c16:uniqueId val="{00000000-CF99-4ACB-86B3-F9BC4D789514}"/>
            </c:ext>
          </c:extLst>
        </c:ser>
        <c:ser>
          <c:idx val="1"/>
          <c:order val="1"/>
          <c:tx>
            <c:strRef>
              <c:f>'META 1'!$D$26</c:f>
              <c:strCache>
                <c:ptCount val="1"/>
                <c:pt idx="0">
                  <c:v>Magnitud ejecutada mensual</c:v>
                </c:pt>
              </c:strCache>
            </c:strRef>
          </c:tx>
          <c:invertIfNegative val="0"/>
          <c:cat>
            <c:strRef>
              <c:f>'META 1'!$B$27:$B$31</c:f>
              <c:strCache>
                <c:ptCount val="5"/>
                <c:pt idx="0">
                  <c:v>Enero</c:v>
                </c:pt>
                <c:pt idx="1">
                  <c:v>Febrero</c:v>
                </c:pt>
                <c:pt idx="2">
                  <c:v>Marzo</c:v>
                </c:pt>
                <c:pt idx="3">
                  <c:v>Abril</c:v>
                </c:pt>
                <c:pt idx="4">
                  <c:v>Mayo</c:v>
                </c:pt>
              </c:strCache>
            </c:strRef>
          </c:cat>
          <c:val>
            <c:numRef>
              <c:f>'META 1'!$D$27:$D$31</c:f>
              <c:numCache>
                <c:formatCode>0.000</c:formatCode>
                <c:ptCount val="5"/>
                <c:pt idx="0">
                  <c:v>0</c:v>
                </c:pt>
                <c:pt idx="1">
                  <c:v>0</c:v>
                </c:pt>
              </c:numCache>
            </c:numRef>
          </c:val>
          <c:extLst>
            <c:ext xmlns:c16="http://schemas.microsoft.com/office/drawing/2014/chart" uri="{C3380CC4-5D6E-409C-BE32-E72D297353CC}">
              <c16:uniqueId val="{00000001-CF99-4ACB-86B3-F9BC4D789514}"/>
            </c:ext>
          </c:extLst>
        </c:ser>
        <c:dLbls>
          <c:showLegendKey val="0"/>
          <c:showVal val="0"/>
          <c:showCatName val="0"/>
          <c:showSerName val="0"/>
          <c:showPercent val="0"/>
          <c:showBubbleSize val="0"/>
        </c:dLbls>
        <c:gapWidth val="150"/>
        <c:axId val="462192544"/>
        <c:axId val="462192936"/>
      </c:barChart>
      <c:lineChart>
        <c:grouping val="stacked"/>
        <c:varyColors val="0"/>
        <c:ser>
          <c:idx val="2"/>
          <c:order val="2"/>
          <c:tx>
            <c:strRef>
              <c:f>'META 1'!$H$26</c:f>
              <c:strCache>
                <c:ptCount val="1"/>
                <c:pt idx="0">
                  <c:v>% Avance acumulado</c:v>
                </c:pt>
              </c:strCache>
            </c:strRef>
          </c:tx>
          <c:val>
            <c:numRef>
              <c:f>'META 1'!$H$27:$H$31</c:f>
              <c:numCache>
                <c:formatCode>0.0%</c:formatCode>
                <c:ptCount val="5"/>
                <c:pt idx="2" formatCode="0.00%">
                  <c:v>0</c:v>
                </c:pt>
                <c:pt idx="3" formatCode="0.00%">
                  <c:v>0</c:v>
                </c:pt>
                <c:pt idx="4" formatCode="0.00%">
                  <c:v>0</c:v>
                </c:pt>
              </c:numCache>
            </c:numRef>
          </c:val>
          <c:smooth val="0"/>
          <c:extLst>
            <c:ext xmlns:c16="http://schemas.microsoft.com/office/drawing/2014/chart" uri="{C3380CC4-5D6E-409C-BE32-E72D297353CC}">
              <c16:uniqueId val="{00000002-CF99-4ACB-86B3-F9BC4D789514}"/>
            </c:ext>
          </c:extLst>
        </c:ser>
        <c:dLbls>
          <c:showLegendKey val="0"/>
          <c:showVal val="0"/>
          <c:showCatName val="0"/>
          <c:showSerName val="0"/>
          <c:showPercent val="0"/>
          <c:showBubbleSize val="0"/>
        </c:dLbls>
        <c:marker val="1"/>
        <c:smooth val="0"/>
        <c:axId val="462195680"/>
        <c:axId val="462196856"/>
      </c:lineChart>
      <c:catAx>
        <c:axId val="46219254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462192936"/>
        <c:crosses val="autoZero"/>
        <c:auto val="1"/>
        <c:lblAlgn val="ctr"/>
        <c:lblOffset val="100"/>
        <c:noMultiLvlLbl val="0"/>
      </c:catAx>
      <c:valAx>
        <c:axId val="462192936"/>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62192544"/>
        <c:crosses val="autoZero"/>
        <c:crossBetween val="between"/>
      </c:valAx>
      <c:valAx>
        <c:axId val="462196856"/>
        <c:scaling>
          <c:orientation val="minMax"/>
          <c:max val="1"/>
        </c:scaling>
        <c:delete val="0"/>
        <c:axPos val="r"/>
        <c:numFmt formatCode="0.0%" sourceLinked="1"/>
        <c:majorTickMark val="out"/>
        <c:minorTickMark val="none"/>
        <c:tickLblPos val="nextTo"/>
        <c:crossAx val="462195680"/>
        <c:crosses val="max"/>
        <c:crossBetween val="between"/>
      </c:valAx>
      <c:catAx>
        <c:axId val="462195680"/>
        <c:scaling>
          <c:orientation val="minMax"/>
        </c:scaling>
        <c:delete val="1"/>
        <c:axPos val="b"/>
        <c:majorTickMark val="out"/>
        <c:minorTickMark val="none"/>
        <c:tickLblPos val="nextTo"/>
        <c:crossAx val="462196856"/>
        <c:crosses val="autoZero"/>
        <c:auto val="1"/>
        <c:lblAlgn val="ctr"/>
        <c:lblOffset val="100"/>
        <c:noMultiLvlLbl val="0"/>
      </c:catAx>
    </c:plotArea>
    <c:legend>
      <c:legendPos val="r"/>
      <c:layout>
        <c:manualLayout>
          <c:xMode val="edge"/>
          <c:yMode val="edge"/>
          <c:x val="0.75122906445854654"/>
          <c:y val="0.16700022309697812"/>
          <c:w val="0.21949489877691436"/>
          <c:h val="0.44181836172141253"/>
        </c:manualLayout>
      </c:layout>
      <c:overlay val="0"/>
      <c:txPr>
        <a:bodyPr/>
        <a:lstStyle/>
        <a:p>
          <a:pPr>
            <a:defRPr sz="105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07119505288198"/>
          <c:y val="5.4495870838984661E-2"/>
          <c:w val="0.60067537753587452"/>
          <c:h val="0.61358389893240162"/>
        </c:manualLayout>
      </c:layout>
      <c:barChart>
        <c:barDir val="col"/>
        <c:grouping val="clustered"/>
        <c:varyColors val="0"/>
        <c:ser>
          <c:idx val="0"/>
          <c:order val="0"/>
          <c:tx>
            <c:strRef>
              <c:f>'META 2'!$C$26</c:f>
              <c:strCache>
                <c:ptCount val="1"/>
                <c:pt idx="0">
                  <c:v>Magnitud programada mensual</c:v>
                </c:pt>
              </c:strCache>
            </c:strRef>
          </c:tx>
          <c:invertIfNegative val="0"/>
          <c:cat>
            <c:strRef>
              <c:f>'META 1'!$B$27:$B$31</c:f>
              <c:strCache>
                <c:ptCount val="5"/>
                <c:pt idx="0">
                  <c:v>Enero</c:v>
                </c:pt>
                <c:pt idx="1">
                  <c:v>Febrero</c:v>
                </c:pt>
                <c:pt idx="2">
                  <c:v>Marzo</c:v>
                </c:pt>
                <c:pt idx="3">
                  <c:v>Abril</c:v>
                </c:pt>
                <c:pt idx="4">
                  <c:v>Mayo</c:v>
                </c:pt>
              </c:strCache>
            </c:strRef>
          </c:cat>
          <c:val>
            <c:numRef>
              <c:f>'META 2'!$C$27:$C$32</c:f>
              <c:numCache>
                <c:formatCode>0.000</c:formatCode>
                <c:ptCount val="6"/>
                <c:pt idx="0">
                  <c:v>0</c:v>
                </c:pt>
                <c:pt idx="1">
                  <c:v>0</c:v>
                </c:pt>
                <c:pt idx="2">
                  <c:v>0</c:v>
                </c:pt>
                <c:pt idx="3">
                  <c:v>0</c:v>
                </c:pt>
                <c:pt idx="4">
                  <c:v>50</c:v>
                </c:pt>
                <c:pt idx="5">
                  <c:v>50</c:v>
                </c:pt>
              </c:numCache>
            </c:numRef>
          </c:val>
          <c:extLst>
            <c:ext xmlns:c16="http://schemas.microsoft.com/office/drawing/2014/chart" uri="{C3380CC4-5D6E-409C-BE32-E72D297353CC}">
              <c16:uniqueId val="{00000000-1E17-4AED-830C-4A9F9843C60C}"/>
            </c:ext>
          </c:extLst>
        </c:ser>
        <c:ser>
          <c:idx val="1"/>
          <c:order val="1"/>
          <c:tx>
            <c:strRef>
              <c:f>'META 2'!$D$26</c:f>
              <c:strCache>
                <c:ptCount val="1"/>
                <c:pt idx="0">
                  <c:v>Magnitud ejecutada mensual</c:v>
                </c:pt>
              </c:strCache>
            </c:strRef>
          </c:tx>
          <c:invertIfNegative val="0"/>
          <c:cat>
            <c:strRef>
              <c:f>'META 1'!$B$27:$B$31</c:f>
              <c:strCache>
                <c:ptCount val="5"/>
                <c:pt idx="0">
                  <c:v>Enero</c:v>
                </c:pt>
                <c:pt idx="1">
                  <c:v>Febrero</c:v>
                </c:pt>
                <c:pt idx="2">
                  <c:v>Marzo</c:v>
                </c:pt>
                <c:pt idx="3">
                  <c:v>Abril</c:v>
                </c:pt>
                <c:pt idx="4">
                  <c:v>Mayo</c:v>
                </c:pt>
              </c:strCache>
            </c:strRef>
          </c:cat>
          <c:val>
            <c:numRef>
              <c:f>'META 2'!$D$27:$D$32</c:f>
              <c:numCache>
                <c:formatCode>0.000</c:formatCode>
                <c:ptCount val="6"/>
                <c:pt idx="0">
                  <c:v>0</c:v>
                </c:pt>
                <c:pt idx="1">
                  <c:v>0</c:v>
                </c:pt>
              </c:numCache>
            </c:numRef>
          </c:val>
          <c:extLst>
            <c:ext xmlns:c16="http://schemas.microsoft.com/office/drawing/2014/chart" uri="{C3380CC4-5D6E-409C-BE32-E72D297353CC}">
              <c16:uniqueId val="{00000001-1E17-4AED-830C-4A9F9843C60C}"/>
            </c:ext>
          </c:extLst>
        </c:ser>
        <c:dLbls>
          <c:showLegendKey val="0"/>
          <c:showVal val="0"/>
          <c:showCatName val="0"/>
          <c:showSerName val="0"/>
          <c:showPercent val="0"/>
          <c:showBubbleSize val="0"/>
        </c:dLbls>
        <c:gapWidth val="150"/>
        <c:axId val="462196072"/>
        <c:axId val="462198032"/>
      </c:barChart>
      <c:lineChart>
        <c:grouping val="stacked"/>
        <c:varyColors val="0"/>
        <c:ser>
          <c:idx val="2"/>
          <c:order val="2"/>
          <c:tx>
            <c:strRef>
              <c:f>'META 2'!$H$26</c:f>
              <c:strCache>
                <c:ptCount val="1"/>
                <c:pt idx="0">
                  <c:v>% Avance acumulado</c:v>
                </c:pt>
              </c:strCache>
            </c:strRef>
          </c:tx>
          <c:val>
            <c:numRef>
              <c:f>'META 2'!$H$27:$H$32</c:f>
              <c:numCache>
                <c:formatCode>0%</c:formatCode>
                <c:ptCount val="6"/>
                <c:pt idx="2" formatCode="0.00%">
                  <c:v>0</c:v>
                </c:pt>
                <c:pt idx="3" formatCode="0.00%">
                  <c:v>0</c:v>
                </c:pt>
                <c:pt idx="4" formatCode="0.00%">
                  <c:v>0</c:v>
                </c:pt>
                <c:pt idx="5" formatCode="0.00%">
                  <c:v>0</c:v>
                </c:pt>
              </c:numCache>
            </c:numRef>
          </c:val>
          <c:smooth val="0"/>
          <c:extLst>
            <c:ext xmlns:c16="http://schemas.microsoft.com/office/drawing/2014/chart" uri="{C3380CC4-5D6E-409C-BE32-E72D297353CC}">
              <c16:uniqueId val="{00000002-1E17-4AED-830C-4A9F9843C60C}"/>
            </c:ext>
          </c:extLst>
        </c:ser>
        <c:dLbls>
          <c:showLegendKey val="0"/>
          <c:showVal val="0"/>
          <c:showCatName val="0"/>
          <c:showSerName val="0"/>
          <c:showPercent val="0"/>
          <c:showBubbleSize val="0"/>
        </c:dLbls>
        <c:marker val="1"/>
        <c:smooth val="0"/>
        <c:axId val="462190584"/>
        <c:axId val="462197248"/>
      </c:lineChart>
      <c:catAx>
        <c:axId val="46219607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462198032"/>
        <c:crosses val="autoZero"/>
        <c:auto val="1"/>
        <c:lblAlgn val="ctr"/>
        <c:lblOffset val="100"/>
        <c:noMultiLvlLbl val="0"/>
      </c:catAx>
      <c:valAx>
        <c:axId val="462198032"/>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62196072"/>
        <c:crosses val="autoZero"/>
        <c:crossBetween val="between"/>
      </c:valAx>
      <c:valAx>
        <c:axId val="462197248"/>
        <c:scaling>
          <c:orientation val="minMax"/>
          <c:max val="1"/>
        </c:scaling>
        <c:delete val="0"/>
        <c:axPos val="r"/>
        <c:numFmt formatCode="0%" sourceLinked="1"/>
        <c:majorTickMark val="out"/>
        <c:minorTickMark val="none"/>
        <c:tickLblPos val="nextTo"/>
        <c:crossAx val="462190584"/>
        <c:crosses val="max"/>
        <c:crossBetween val="between"/>
      </c:valAx>
      <c:catAx>
        <c:axId val="462190584"/>
        <c:scaling>
          <c:orientation val="minMax"/>
        </c:scaling>
        <c:delete val="1"/>
        <c:axPos val="b"/>
        <c:majorTickMark val="out"/>
        <c:minorTickMark val="none"/>
        <c:tickLblPos val="nextTo"/>
        <c:crossAx val="462197248"/>
        <c:crosses val="autoZero"/>
        <c:auto val="1"/>
        <c:lblAlgn val="ctr"/>
        <c:lblOffset val="100"/>
        <c:noMultiLvlLbl val="0"/>
      </c:catAx>
    </c:plotArea>
    <c:legend>
      <c:legendPos val="r"/>
      <c:layout>
        <c:manualLayout>
          <c:xMode val="edge"/>
          <c:yMode val="edge"/>
          <c:x val="0.75122903788395823"/>
          <c:y val="0.20888070649178361"/>
          <c:w val="0.21949489877691436"/>
          <c:h val="0.44181836172141253"/>
        </c:manualLayout>
      </c:layout>
      <c:overlay val="0"/>
      <c:txPr>
        <a:bodyPr/>
        <a:lstStyle/>
        <a:p>
          <a:pPr>
            <a:defRPr sz="105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73473256027646"/>
          <c:y val="6.0577392980454288E-2"/>
          <c:w val="0.56735713600537252"/>
          <c:h val="0.59091115272710781"/>
        </c:manualLayout>
      </c:layout>
      <c:barChart>
        <c:barDir val="col"/>
        <c:grouping val="clustered"/>
        <c:varyColors val="0"/>
        <c:ser>
          <c:idx val="0"/>
          <c:order val="0"/>
          <c:tx>
            <c:strRef>
              <c:f>'META 3'!$C$26</c:f>
              <c:strCache>
                <c:ptCount val="1"/>
                <c:pt idx="0">
                  <c:v>Magnitud programada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3'!$C$27:$C$32</c:f>
              <c:numCache>
                <c:formatCode>0.000</c:formatCode>
                <c:ptCount val="6"/>
                <c:pt idx="0">
                  <c:v>0</c:v>
                </c:pt>
                <c:pt idx="1">
                  <c:v>0</c:v>
                </c:pt>
                <c:pt idx="2">
                  <c:v>0</c:v>
                </c:pt>
                <c:pt idx="3">
                  <c:v>0</c:v>
                </c:pt>
                <c:pt idx="4">
                  <c:v>50</c:v>
                </c:pt>
                <c:pt idx="5">
                  <c:v>50</c:v>
                </c:pt>
              </c:numCache>
            </c:numRef>
          </c:val>
          <c:extLst>
            <c:ext xmlns:c16="http://schemas.microsoft.com/office/drawing/2014/chart" uri="{C3380CC4-5D6E-409C-BE32-E72D297353CC}">
              <c16:uniqueId val="{00000000-BDB3-4AA6-8369-C92DF8CFF6C4}"/>
            </c:ext>
          </c:extLst>
        </c:ser>
        <c:ser>
          <c:idx val="1"/>
          <c:order val="1"/>
          <c:tx>
            <c:strRef>
              <c:f>'META 3'!$D$26</c:f>
              <c:strCache>
                <c:ptCount val="1"/>
                <c:pt idx="0">
                  <c:v>Magnitud ejecutada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3'!$D$27:$D$32</c:f>
              <c:numCache>
                <c:formatCode>0.000</c:formatCode>
                <c:ptCount val="6"/>
                <c:pt idx="0">
                  <c:v>0</c:v>
                </c:pt>
                <c:pt idx="1">
                  <c:v>0</c:v>
                </c:pt>
              </c:numCache>
            </c:numRef>
          </c:val>
          <c:extLst>
            <c:ext xmlns:c16="http://schemas.microsoft.com/office/drawing/2014/chart" uri="{C3380CC4-5D6E-409C-BE32-E72D297353CC}">
              <c16:uniqueId val="{00000001-BDB3-4AA6-8369-C92DF8CFF6C4}"/>
            </c:ext>
          </c:extLst>
        </c:ser>
        <c:dLbls>
          <c:showLegendKey val="0"/>
          <c:showVal val="0"/>
          <c:showCatName val="0"/>
          <c:showSerName val="0"/>
          <c:showPercent val="0"/>
          <c:showBubbleSize val="0"/>
        </c:dLbls>
        <c:gapWidth val="150"/>
        <c:axId val="462194504"/>
        <c:axId val="462191368"/>
      </c:barChart>
      <c:lineChart>
        <c:grouping val="stacked"/>
        <c:varyColors val="0"/>
        <c:ser>
          <c:idx val="2"/>
          <c:order val="2"/>
          <c:tx>
            <c:strRef>
              <c:f>'META 3'!$H$26</c:f>
              <c:strCache>
                <c:ptCount val="1"/>
                <c:pt idx="0">
                  <c:v>% Avance de meta acumulado</c:v>
                </c:pt>
              </c:strCache>
            </c:strRef>
          </c:tx>
          <c:val>
            <c:numRef>
              <c:f>'META 3'!$H$27:$H$32</c:f>
              <c:numCache>
                <c:formatCode>0.00%</c:formatCode>
                <c:ptCount val="6"/>
                <c:pt idx="2">
                  <c:v>0</c:v>
                </c:pt>
                <c:pt idx="3">
                  <c:v>0</c:v>
                </c:pt>
                <c:pt idx="4">
                  <c:v>0</c:v>
                </c:pt>
                <c:pt idx="5">
                  <c:v>0</c:v>
                </c:pt>
              </c:numCache>
            </c:numRef>
          </c:val>
          <c:smooth val="0"/>
          <c:extLst>
            <c:ext xmlns:c16="http://schemas.microsoft.com/office/drawing/2014/chart" uri="{C3380CC4-5D6E-409C-BE32-E72D297353CC}">
              <c16:uniqueId val="{00000002-BDB3-4AA6-8369-C92DF8CFF6C4}"/>
            </c:ext>
          </c:extLst>
        </c:ser>
        <c:dLbls>
          <c:showLegendKey val="0"/>
          <c:showVal val="0"/>
          <c:showCatName val="0"/>
          <c:showSerName val="0"/>
          <c:showPercent val="0"/>
          <c:showBubbleSize val="0"/>
        </c:dLbls>
        <c:marker val="1"/>
        <c:smooth val="0"/>
        <c:axId val="462190976"/>
        <c:axId val="462196464"/>
      </c:lineChart>
      <c:catAx>
        <c:axId val="46219450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462191368"/>
        <c:crosses val="autoZero"/>
        <c:auto val="1"/>
        <c:lblAlgn val="ctr"/>
        <c:lblOffset val="100"/>
        <c:noMultiLvlLbl val="0"/>
      </c:catAx>
      <c:valAx>
        <c:axId val="462191368"/>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62194504"/>
        <c:crosses val="autoZero"/>
        <c:crossBetween val="between"/>
      </c:valAx>
      <c:valAx>
        <c:axId val="462196464"/>
        <c:scaling>
          <c:orientation val="minMax"/>
          <c:max val="1"/>
        </c:scaling>
        <c:delete val="0"/>
        <c:axPos val="r"/>
        <c:numFmt formatCode="0.00%" sourceLinked="1"/>
        <c:majorTickMark val="out"/>
        <c:minorTickMark val="none"/>
        <c:tickLblPos val="nextTo"/>
        <c:crossAx val="462190976"/>
        <c:crosses val="max"/>
        <c:crossBetween val="between"/>
      </c:valAx>
      <c:catAx>
        <c:axId val="462190976"/>
        <c:scaling>
          <c:orientation val="minMax"/>
        </c:scaling>
        <c:delete val="1"/>
        <c:axPos val="b"/>
        <c:majorTickMark val="out"/>
        <c:minorTickMark val="none"/>
        <c:tickLblPos val="nextTo"/>
        <c:crossAx val="462196464"/>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105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52657576681419482"/>
          <c:h val="0.57977521717348346"/>
        </c:manualLayout>
      </c:layout>
      <c:barChart>
        <c:barDir val="col"/>
        <c:grouping val="clustered"/>
        <c:varyColors val="0"/>
        <c:ser>
          <c:idx val="0"/>
          <c:order val="0"/>
          <c:tx>
            <c:strRef>
              <c:f>'META 4'!$C$26</c:f>
              <c:strCache>
                <c:ptCount val="1"/>
                <c:pt idx="0">
                  <c:v>Magnitud programada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4'!$C$27:$C$32</c:f>
              <c:numCache>
                <c:formatCode>0.000</c:formatCode>
                <c:ptCount val="6"/>
                <c:pt idx="0">
                  <c:v>0</c:v>
                </c:pt>
                <c:pt idx="1">
                  <c:v>0</c:v>
                </c:pt>
                <c:pt idx="2">
                  <c:v>0</c:v>
                </c:pt>
                <c:pt idx="3">
                  <c:v>0</c:v>
                </c:pt>
                <c:pt idx="4">
                  <c:v>50</c:v>
                </c:pt>
                <c:pt idx="5">
                  <c:v>50</c:v>
                </c:pt>
              </c:numCache>
            </c:numRef>
          </c:val>
          <c:extLst>
            <c:ext xmlns:c16="http://schemas.microsoft.com/office/drawing/2014/chart" uri="{C3380CC4-5D6E-409C-BE32-E72D297353CC}">
              <c16:uniqueId val="{00000000-DD39-4E16-A564-9FC39A4C2766}"/>
            </c:ext>
          </c:extLst>
        </c:ser>
        <c:ser>
          <c:idx val="1"/>
          <c:order val="1"/>
          <c:tx>
            <c:strRef>
              <c:f>'META 4'!$D$26</c:f>
              <c:strCache>
                <c:ptCount val="1"/>
                <c:pt idx="0">
                  <c:v>Magnitud ejecutada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4'!$D$27:$D$32</c:f>
              <c:numCache>
                <c:formatCode>0.000</c:formatCode>
                <c:ptCount val="6"/>
                <c:pt idx="0">
                  <c:v>0</c:v>
                </c:pt>
                <c:pt idx="1">
                  <c:v>0</c:v>
                </c:pt>
              </c:numCache>
            </c:numRef>
          </c:val>
          <c:extLst>
            <c:ext xmlns:c16="http://schemas.microsoft.com/office/drawing/2014/chart" uri="{C3380CC4-5D6E-409C-BE32-E72D297353CC}">
              <c16:uniqueId val="{00000001-DD39-4E16-A564-9FC39A4C2766}"/>
            </c:ext>
          </c:extLst>
        </c:ser>
        <c:dLbls>
          <c:showLegendKey val="0"/>
          <c:showVal val="0"/>
          <c:showCatName val="0"/>
          <c:showSerName val="0"/>
          <c:showPercent val="0"/>
          <c:showBubbleSize val="0"/>
        </c:dLbls>
        <c:gapWidth val="150"/>
        <c:axId val="462193720"/>
        <c:axId val="462195288"/>
      </c:barChart>
      <c:lineChart>
        <c:grouping val="stacked"/>
        <c:varyColors val="0"/>
        <c:ser>
          <c:idx val="2"/>
          <c:order val="2"/>
          <c:tx>
            <c:strRef>
              <c:f>'META 4'!$H$26</c:f>
              <c:strCache>
                <c:ptCount val="1"/>
                <c:pt idx="0">
                  <c:v>% Avance de meta acumulado</c:v>
                </c:pt>
              </c:strCache>
            </c:strRef>
          </c:tx>
          <c:val>
            <c:numRef>
              <c:f>'META 4'!$H$27:$H$32</c:f>
              <c:numCache>
                <c:formatCode>0.00%</c:formatCode>
                <c:ptCount val="6"/>
                <c:pt idx="2">
                  <c:v>0</c:v>
                </c:pt>
                <c:pt idx="3">
                  <c:v>0</c:v>
                </c:pt>
                <c:pt idx="4">
                  <c:v>0</c:v>
                </c:pt>
                <c:pt idx="5">
                  <c:v>0</c:v>
                </c:pt>
              </c:numCache>
            </c:numRef>
          </c:val>
          <c:smooth val="0"/>
          <c:extLst>
            <c:ext xmlns:c16="http://schemas.microsoft.com/office/drawing/2014/chart" uri="{C3380CC4-5D6E-409C-BE32-E72D297353CC}">
              <c16:uniqueId val="{00000002-DD39-4E16-A564-9FC39A4C2766}"/>
            </c:ext>
          </c:extLst>
        </c:ser>
        <c:dLbls>
          <c:showLegendKey val="0"/>
          <c:showVal val="0"/>
          <c:showCatName val="0"/>
          <c:showSerName val="0"/>
          <c:showPercent val="0"/>
          <c:showBubbleSize val="0"/>
        </c:dLbls>
        <c:marker val="1"/>
        <c:smooth val="0"/>
        <c:axId val="462194112"/>
        <c:axId val="462192152"/>
      </c:lineChart>
      <c:catAx>
        <c:axId val="46219372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462195288"/>
        <c:crosses val="autoZero"/>
        <c:auto val="1"/>
        <c:lblAlgn val="ctr"/>
        <c:lblOffset val="100"/>
        <c:noMultiLvlLbl val="0"/>
      </c:catAx>
      <c:valAx>
        <c:axId val="462195288"/>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62193720"/>
        <c:crosses val="autoZero"/>
        <c:crossBetween val="between"/>
      </c:valAx>
      <c:valAx>
        <c:axId val="462192152"/>
        <c:scaling>
          <c:orientation val="minMax"/>
          <c:max val="1"/>
        </c:scaling>
        <c:delete val="0"/>
        <c:axPos val="r"/>
        <c:numFmt formatCode="0.00%" sourceLinked="1"/>
        <c:majorTickMark val="out"/>
        <c:minorTickMark val="none"/>
        <c:tickLblPos val="nextTo"/>
        <c:crossAx val="462194112"/>
        <c:crosses val="max"/>
        <c:crossBetween val="between"/>
      </c:valAx>
      <c:catAx>
        <c:axId val="462194112"/>
        <c:scaling>
          <c:orientation val="minMax"/>
        </c:scaling>
        <c:delete val="1"/>
        <c:axPos val="b"/>
        <c:majorTickMark val="out"/>
        <c:minorTickMark val="none"/>
        <c:tickLblPos val="nextTo"/>
        <c:crossAx val="462192152"/>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105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52657576681419482"/>
          <c:h val="0.57977521717348346"/>
        </c:manualLayout>
      </c:layout>
      <c:barChart>
        <c:barDir val="col"/>
        <c:grouping val="clustered"/>
        <c:varyColors val="0"/>
        <c:ser>
          <c:idx val="0"/>
          <c:order val="0"/>
          <c:tx>
            <c:strRef>
              <c:f>'META 5'!$C$26</c:f>
              <c:strCache>
                <c:ptCount val="1"/>
                <c:pt idx="0">
                  <c:v>Magnitud programada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5'!$C$27:$C$31</c:f>
              <c:numCache>
                <c:formatCode>0.000</c:formatCode>
                <c:ptCount val="5"/>
                <c:pt idx="0">
                  <c:v>0.26400000000000001</c:v>
                </c:pt>
                <c:pt idx="1">
                  <c:v>0.13200000000000001</c:v>
                </c:pt>
                <c:pt idx="2">
                  <c:v>0.13200000000000001</c:v>
                </c:pt>
                <c:pt idx="3">
                  <c:v>0.17600000000000002</c:v>
                </c:pt>
                <c:pt idx="4">
                  <c:v>0.17600000000000002</c:v>
                </c:pt>
              </c:numCache>
            </c:numRef>
          </c:val>
          <c:extLst>
            <c:ext xmlns:c16="http://schemas.microsoft.com/office/drawing/2014/chart" uri="{C3380CC4-5D6E-409C-BE32-E72D297353CC}">
              <c16:uniqueId val="{00000000-77BE-4849-A590-E631374463DB}"/>
            </c:ext>
          </c:extLst>
        </c:ser>
        <c:ser>
          <c:idx val="1"/>
          <c:order val="1"/>
          <c:tx>
            <c:strRef>
              <c:f>'META 5'!$D$26</c:f>
              <c:strCache>
                <c:ptCount val="1"/>
                <c:pt idx="0">
                  <c:v>Magnitud ejecutada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5'!$D$27:$D$31</c:f>
              <c:numCache>
                <c:formatCode>0.000</c:formatCode>
                <c:ptCount val="5"/>
                <c:pt idx="0">
                  <c:v>0.26400000000000001</c:v>
                </c:pt>
                <c:pt idx="1">
                  <c:v>0.13200000000000001</c:v>
                </c:pt>
              </c:numCache>
            </c:numRef>
          </c:val>
          <c:extLst>
            <c:ext xmlns:c16="http://schemas.microsoft.com/office/drawing/2014/chart" uri="{C3380CC4-5D6E-409C-BE32-E72D297353CC}">
              <c16:uniqueId val="{00000001-77BE-4849-A590-E631374463DB}"/>
            </c:ext>
          </c:extLst>
        </c:ser>
        <c:dLbls>
          <c:showLegendKey val="0"/>
          <c:showVal val="0"/>
          <c:showCatName val="0"/>
          <c:showSerName val="0"/>
          <c:showPercent val="0"/>
          <c:showBubbleSize val="0"/>
        </c:dLbls>
        <c:gapWidth val="150"/>
        <c:axId val="464159632"/>
        <c:axId val="464160024"/>
      </c:barChart>
      <c:lineChart>
        <c:grouping val="stacked"/>
        <c:varyColors val="0"/>
        <c:ser>
          <c:idx val="2"/>
          <c:order val="2"/>
          <c:tx>
            <c:strRef>
              <c:f>'META 5'!$H$26</c:f>
              <c:strCache>
                <c:ptCount val="1"/>
                <c:pt idx="0">
                  <c:v>% Avance acumulado</c:v>
                </c:pt>
              </c:strCache>
            </c:strRef>
          </c:tx>
          <c:val>
            <c:numRef>
              <c:f>'META 5'!$H$27:$H$31</c:f>
              <c:numCache>
                <c:formatCode>0%</c:formatCode>
                <c:ptCount val="5"/>
                <c:pt idx="2" formatCode="0.00%">
                  <c:v>0</c:v>
                </c:pt>
                <c:pt idx="3" formatCode="0.00%">
                  <c:v>0</c:v>
                </c:pt>
                <c:pt idx="4" formatCode="0.00%">
                  <c:v>0</c:v>
                </c:pt>
              </c:numCache>
            </c:numRef>
          </c:val>
          <c:smooth val="0"/>
          <c:extLst>
            <c:ext xmlns:c16="http://schemas.microsoft.com/office/drawing/2014/chart" uri="{C3380CC4-5D6E-409C-BE32-E72D297353CC}">
              <c16:uniqueId val="{00000002-77BE-4849-A590-E631374463DB}"/>
            </c:ext>
          </c:extLst>
        </c:ser>
        <c:dLbls>
          <c:showLegendKey val="0"/>
          <c:showVal val="0"/>
          <c:showCatName val="0"/>
          <c:showSerName val="0"/>
          <c:showPercent val="0"/>
          <c:showBubbleSize val="0"/>
        </c:dLbls>
        <c:marker val="1"/>
        <c:smooth val="0"/>
        <c:axId val="464163160"/>
        <c:axId val="464161984"/>
      </c:lineChart>
      <c:catAx>
        <c:axId val="46415963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464160024"/>
        <c:crosses val="autoZero"/>
        <c:auto val="1"/>
        <c:lblAlgn val="ctr"/>
        <c:lblOffset val="100"/>
        <c:noMultiLvlLbl val="0"/>
      </c:catAx>
      <c:valAx>
        <c:axId val="464160024"/>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64159632"/>
        <c:crosses val="autoZero"/>
        <c:crossBetween val="between"/>
      </c:valAx>
      <c:valAx>
        <c:axId val="464161984"/>
        <c:scaling>
          <c:orientation val="minMax"/>
          <c:max val="1"/>
        </c:scaling>
        <c:delete val="0"/>
        <c:axPos val="r"/>
        <c:numFmt formatCode="0%" sourceLinked="1"/>
        <c:majorTickMark val="out"/>
        <c:minorTickMark val="none"/>
        <c:tickLblPos val="nextTo"/>
        <c:crossAx val="464163160"/>
        <c:crosses val="max"/>
        <c:crossBetween val="between"/>
      </c:valAx>
      <c:catAx>
        <c:axId val="464163160"/>
        <c:scaling>
          <c:orientation val="minMax"/>
        </c:scaling>
        <c:delete val="1"/>
        <c:axPos val="b"/>
        <c:majorTickMark val="out"/>
        <c:minorTickMark val="none"/>
        <c:tickLblPos val="nextTo"/>
        <c:crossAx val="464161984"/>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697"/>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FDE6-4F98-A4A0-D3494957A20B}"/>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FDE6-4F98-A4A0-D3494957A20B}"/>
            </c:ext>
          </c:extLst>
        </c:ser>
        <c:dLbls>
          <c:showLegendKey val="0"/>
          <c:showVal val="0"/>
          <c:showCatName val="0"/>
          <c:showSerName val="0"/>
          <c:showPercent val="0"/>
          <c:showBubbleSize val="0"/>
        </c:dLbls>
        <c:marker val="1"/>
        <c:smooth val="0"/>
        <c:axId val="464159240"/>
        <c:axId val="464160808"/>
      </c:lineChart>
      <c:catAx>
        <c:axId val="46415924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464160808"/>
        <c:crosses val="autoZero"/>
        <c:auto val="1"/>
        <c:lblAlgn val="ctr"/>
        <c:lblOffset val="100"/>
        <c:noMultiLvlLbl val="0"/>
      </c:catAx>
      <c:valAx>
        <c:axId val="464160808"/>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64159240"/>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image" Target="../media/image2.e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9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9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9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9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9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9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9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9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9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9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9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9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9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9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9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9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9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9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9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9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9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9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9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9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53340</xdr:colOff>
          <xdr:row>1</xdr:row>
          <xdr:rowOff>38100</xdr:rowOff>
        </xdr:from>
        <xdr:to>
          <xdr:col>8</xdr:col>
          <xdr:colOff>1066800</xdr:colOff>
          <xdr:row>1</xdr:row>
          <xdr:rowOff>457200</xdr:rowOff>
        </xdr:to>
        <xdr:sp macro="" textlink="">
          <xdr:nvSpPr>
            <xdr:cNvPr id="35828737" name="Object 1" hidden="1">
              <a:extLst>
                <a:ext uri="{63B3BB69-23CF-44E3-9099-C40C66FF867C}">
                  <a14:compatExt spid="_x0000_s35828737"/>
                </a:ext>
                <a:ext uri="{FF2B5EF4-FFF2-40B4-BE49-F238E27FC236}">
                  <a16:creationId xmlns:a16="http://schemas.microsoft.com/office/drawing/2014/main" id="{00000000-0008-0000-0300-000001B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132124</xdr:colOff>
      <xdr:row>32</xdr:row>
      <xdr:rowOff>17928</xdr:rowOff>
    </xdr:from>
    <xdr:to>
      <xdr:col>8</xdr:col>
      <xdr:colOff>1064559</xdr:colOff>
      <xdr:row>37</xdr:row>
      <xdr:rowOff>8965</xdr:rowOff>
    </xdr:to>
    <xdr:graphicFrame macro="">
      <xdr:nvGraphicFramePr>
        <xdr:cNvPr id="8" name="3 Gráfico">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1246094</xdr:colOff>
      <xdr:row>2</xdr:row>
      <xdr:rowOff>340604</xdr:rowOff>
    </xdr:to>
    <xdr:pic>
      <xdr:nvPicPr>
        <xdr:cNvPr id="2" name="Imagen 4" descr="escudo_negro">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6043" y="123825"/>
          <a:ext cx="931769" cy="1167038"/>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38100</xdr:colOff>
          <xdr:row>1</xdr:row>
          <xdr:rowOff>38100</xdr:rowOff>
        </xdr:from>
        <xdr:to>
          <xdr:col>8</xdr:col>
          <xdr:colOff>1714500</xdr:colOff>
          <xdr:row>2</xdr:row>
          <xdr:rowOff>76200</xdr:rowOff>
        </xdr:to>
        <xdr:sp macro="" textlink="">
          <xdr:nvSpPr>
            <xdr:cNvPr id="35854337" name="Object 1" hidden="1">
              <a:extLst>
                <a:ext uri="{63B3BB69-23CF-44E3-9099-C40C66FF867C}">
                  <a14:compatExt spid="_x0000_s35854337"/>
                </a:ext>
                <a:ext uri="{FF2B5EF4-FFF2-40B4-BE49-F238E27FC236}">
                  <a16:creationId xmlns:a16="http://schemas.microsoft.com/office/drawing/2014/main" id="{00000000-0008-0000-0400-00000118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0</xdr:colOff>
      <xdr:row>33</xdr:row>
      <xdr:rowOff>1</xdr:rowOff>
    </xdr:from>
    <xdr:to>
      <xdr:col>8</xdr:col>
      <xdr:colOff>1591236</xdr:colOff>
      <xdr:row>37</xdr:row>
      <xdr:rowOff>381001</xdr:rowOff>
    </xdr:to>
    <xdr:graphicFrame macro="">
      <xdr:nvGraphicFramePr>
        <xdr:cNvPr id="5" name="3 Gráfico">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2905" y="123825"/>
          <a:ext cx="1009650" cy="125920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53340</xdr:colOff>
          <xdr:row>1</xdr:row>
          <xdr:rowOff>38100</xdr:rowOff>
        </xdr:from>
        <xdr:to>
          <xdr:col>8</xdr:col>
          <xdr:colOff>1447800</xdr:colOff>
          <xdr:row>1</xdr:row>
          <xdr:rowOff>457200</xdr:rowOff>
        </xdr:to>
        <xdr:sp macro="" textlink="">
          <xdr:nvSpPr>
            <xdr:cNvPr id="35864577" name="Object 1" hidden="1">
              <a:extLst>
                <a:ext uri="{63B3BB69-23CF-44E3-9099-C40C66FF867C}">
                  <a14:compatExt spid="_x0000_s35864577"/>
                </a:ext>
                <a:ext uri="{FF2B5EF4-FFF2-40B4-BE49-F238E27FC236}">
                  <a16:creationId xmlns:a16="http://schemas.microsoft.com/office/drawing/2014/main" id="{00000000-0008-0000-0500-00000140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0</xdr:colOff>
      <xdr:row>33</xdr:row>
      <xdr:rowOff>1</xdr:rowOff>
    </xdr:from>
    <xdr:to>
      <xdr:col>9</xdr:col>
      <xdr:colOff>35858</xdr:colOff>
      <xdr:row>38</xdr:row>
      <xdr:rowOff>8966</xdr:rowOff>
    </xdr:to>
    <xdr:graphicFrame macro="">
      <xdr:nvGraphicFramePr>
        <xdr:cNvPr id="4" name="3 Gráfico">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2905" y="123825"/>
          <a:ext cx="1009650" cy="125920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53340</xdr:colOff>
          <xdr:row>1</xdr:row>
          <xdr:rowOff>38100</xdr:rowOff>
        </xdr:from>
        <xdr:to>
          <xdr:col>8</xdr:col>
          <xdr:colOff>1447800</xdr:colOff>
          <xdr:row>1</xdr:row>
          <xdr:rowOff>457200</xdr:rowOff>
        </xdr:to>
        <xdr:sp macro="" textlink="">
          <xdr:nvSpPr>
            <xdr:cNvPr id="35865601" name="Object 1" hidden="1">
              <a:extLst>
                <a:ext uri="{63B3BB69-23CF-44E3-9099-C40C66FF867C}">
                  <a14:compatExt spid="_x0000_s35865601"/>
                </a:ext>
                <a:ext uri="{FF2B5EF4-FFF2-40B4-BE49-F238E27FC236}">
                  <a16:creationId xmlns:a16="http://schemas.microsoft.com/office/drawing/2014/main" id="{00000000-0008-0000-0600-00000144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38100</xdr:colOff>
      <xdr:row>33</xdr:row>
      <xdr:rowOff>7620</xdr:rowOff>
    </xdr:from>
    <xdr:to>
      <xdr:col>9</xdr:col>
      <xdr:colOff>22860</xdr:colOff>
      <xdr:row>37</xdr:row>
      <xdr:rowOff>552450</xdr:rowOff>
    </xdr:to>
    <xdr:graphicFrame macro="">
      <xdr:nvGraphicFramePr>
        <xdr:cNvPr id="4" name="3 Gráfico">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2905" y="123825"/>
          <a:ext cx="1009650" cy="125920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53340</xdr:colOff>
          <xdr:row>1</xdr:row>
          <xdr:rowOff>38100</xdr:rowOff>
        </xdr:from>
        <xdr:to>
          <xdr:col>8</xdr:col>
          <xdr:colOff>1447800</xdr:colOff>
          <xdr:row>1</xdr:row>
          <xdr:rowOff>457200</xdr:rowOff>
        </xdr:to>
        <xdr:sp macro="" textlink="">
          <xdr:nvSpPr>
            <xdr:cNvPr id="35857409" name="Object 1" hidden="1">
              <a:extLst>
                <a:ext uri="{63B3BB69-23CF-44E3-9099-C40C66FF867C}">
                  <a14:compatExt spid="_x0000_s35857409"/>
                </a:ext>
                <a:ext uri="{FF2B5EF4-FFF2-40B4-BE49-F238E27FC236}">
                  <a16:creationId xmlns:a16="http://schemas.microsoft.com/office/drawing/2014/main" id="{00000000-0008-0000-0700-00000124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xdr:colOff>
      <xdr:row>32</xdr:row>
      <xdr:rowOff>0</xdr:rowOff>
    </xdr:from>
    <xdr:to>
      <xdr:col>8</xdr:col>
      <xdr:colOff>1492251</xdr:colOff>
      <xdr:row>36</xdr:row>
      <xdr:rowOff>238125</xdr:rowOff>
    </xdr:to>
    <xdr:graphicFrame macro="">
      <xdr:nvGraphicFramePr>
        <xdr:cNvPr id="5" name="3 Gráfico">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8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8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8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s://idpyba-my.sharepoint.com/Perfil%20ldguerrero/Documents/1.%20DOC%20DARY%202016/1.%20UNIDAD%20EJECUTORA%2002%202016/2.%20POAS%20BOGOTA%20MEJOR%20PARA%20TODOS%202016-2020/4%20POAS%20OCTUBRE%202016%20BMPT/POA%20PROYECTO%201044%20OCTUBRE%20CORREGIDO%20(1%20dic).xlsx?7B01B16F" TargetMode="External"/><Relationship Id="rId1" Type="http://schemas.openxmlformats.org/officeDocument/2006/relationships/externalLinkPath" Target="file:///\\7B01B16F\POA%20PROYECTO%201044%20OCTUBRE%20CORREGIDO%20(1%20dic).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https://idpyba-my.sharepoint.com/Perfil%20ldguerrero/Documents/1.%20DOC%20DARY%202016/1.%20UNIDAD%20EJECUTORA%2002%202016/2.%20POAS%20BOGOTA%20MEJOR%20PARA%20TODOS%202016-2020/3.%20POAS%20SEPTIEMBRE%202016%20BMPT%20PUBLICAR/POA%20_PYTO_1032%20TRIMESTRE%20III%202016_BMPT.xls?C74BB10D" TargetMode="External"/><Relationship Id="rId1" Type="http://schemas.openxmlformats.org/officeDocument/2006/relationships/externalLinkPath" Target="file:///\\C74BB10D\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idpyba-my.sharepoint.com/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idpyba-my.sharepoint.com/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idpyba-my.sharepoint.com/Users/deisipascagaza/Library/Containers/com.microsoft.Excel/Data/Documents/eww:Users:concepcion.ruiz:Downloads:POA%20PYTO%201032%20SEPTIEMBRE.%20SIT%200510201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idpyba-my.sharepoint.com/Users/amsanchez/Downloads/POA%201032%20I%20Trimestre%202017-PICO%207%20ABRIL%2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idpyba-my.sharepoint.com/Users/ANDRES/Documents/CARPETAANDRES/2021/FEBRERO/Respuestaincial/7555Y7560/7555%20Hoja%20del%20indicador%202021%20-%20INICIAL.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refreshError="1"/>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V 12"/>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3. Metas Producto"/>
      <sheetName val="MP - SIT"/>
      <sheetName val="Act.Meta_SIT"/>
      <sheetName val="META No. 1"/>
      <sheetName val="META No. 2"/>
      <sheetName val="META No. 3"/>
      <sheetName val="META No. 4"/>
      <sheetName val="META No. 5"/>
      <sheetName val="META No. 6"/>
      <sheetName val="HV 14"/>
      <sheetName val="Act. 14"/>
      <sheetName val="Hoja3"/>
      <sheetName val="Hoja1"/>
    </sheetNames>
    <sheetDataSet>
      <sheetData sheetId="0" refreshError="1"/>
      <sheetData sheetId="1" refreshError="1"/>
      <sheetData sheetId="2" refreshError="1"/>
      <sheetData sheetId="3">
        <row r="26">
          <cell r="C26" t="str">
            <v>Magnitud programada mensual</v>
          </cell>
        </row>
        <row r="27">
          <cell r="B27" t="str">
            <v xml:space="preserve">Enero </v>
          </cell>
        </row>
        <row r="28">
          <cell r="B28" t="str">
            <v>Febrero</v>
          </cell>
        </row>
        <row r="29">
          <cell r="B29" t="str">
            <v>Marzo</v>
          </cell>
        </row>
        <row r="30">
          <cell r="B30" t="str">
            <v>Abril</v>
          </cell>
        </row>
        <row r="31">
          <cell r="B31" t="str">
            <v>Mayo</v>
          </cell>
        </row>
        <row r="32">
          <cell r="B32" t="str">
            <v>Junio</v>
          </cell>
        </row>
        <row r="33">
          <cell r="B33" t="str">
            <v>Julio</v>
          </cell>
        </row>
        <row r="34">
          <cell r="B34" t="str">
            <v>Agosto</v>
          </cell>
        </row>
        <row r="35">
          <cell r="B35" t="str">
            <v>Septiembre</v>
          </cell>
        </row>
        <row r="36">
          <cell r="B36" t="str">
            <v>Octubre</v>
          </cell>
        </row>
        <row r="37">
          <cell r="B37" t="str">
            <v>Noviembre</v>
          </cell>
        </row>
        <row r="38">
          <cell r="B38" t="str">
            <v>Diciembre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1.bin"/><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2.bin"/><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5.bin"/><Relationship Id="rId5" Type="http://schemas.openxmlformats.org/officeDocument/2006/relationships/image" Target="../media/image3.emf"/><Relationship Id="rId4" Type="http://schemas.openxmlformats.org/officeDocument/2006/relationships/oleObject" Target="../embeddings/oleObject5.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2:BO22"/>
  <sheetViews>
    <sheetView showGridLines="0" topLeftCell="A11" zoomScale="70" zoomScaleNormal="70" zoomScaleSheetLayoutView="80" zoomScalePageLayoutView="70" workbookViewId="0">
      <selection activeCell="AE13" sqref="AE13:AE14"/>
    </sheetView>
  </sheetViews>
  <sheetFormatPr defaultColWidth="10.77734375" defaultRowHeight="14.4" x14ac:dyDescent="0.3"/>
  <cols>
    <col min="1" max="1" width="15.77734375" style="71" customWidth="1"/>
    <col min="2" max="2" width="23.109375" style="71" customWidth="1"/>
    <col min="3" max="3" width="16.109375" style="71" customWidth="1"/>
    <col min="4" max="4" width="16.44140625" style="79" customWidth="1"/>
    <col min="5" max="5" width="17.44140625" style="71" customWidth="1"/>
    <col min="6" max="6" width="23.44140625" style="71" customWidth="1"/>
    <col min="7" max="7" width="17.109375" style="71" customWidth="1"/>
    <col min="8" max="8" width="16.44140625" style="71" customWidth="1"/>
    <col min="9" max="9" width="18.109375" style="71" customWidth="1"/>
    <col min="10" max="10" width="13.77734375" style="71" customWidth="1"/>
    <col min="11" max="11" width="13.77734375" style="91" customWidth="1"/>
    <col min="12" max="14" width="13.77734375" style="71" customWidth="1"/>
    <col min="15" max="17" width="13.44140625" style="71" customWidth="1"/>
    <col min="18" max="18" width="11.44140625" style="71" customWidth="1"/>
    <col min="19" max="19" width="9.77734375" style="71" customWidth="1"/>
    <col min="20" max="20" width="10.44140625" style="71" customWidth="1"/>
    <col min="21" max="21" width="14.109375" style="71" customWidth="1"/>
    <col min="22" max="22" width="11.44140625" style="71" customWidth="1"/>
    <col min="23" max="23" width="12.44140625" style="71" customWidth="1"/>
    <col min="24" max="26" width="14.44140625" style="71" customWidth="1"/>
    <col min="27" max="27" width="16.44140625" style="111" customWidth="1"/>
    <col min="28" max="28" width="14.77734375" style="71" customWidth="1"/>
    <col min="29" max="29" width="14.44140625" style="71" customWidth="1"/>
    <col min="30" max="30" width="89.77734375" style="71" customWidth="1"/>
    <col min="31" max="31" width="79.44140625" style="71" customWidth="1"/>
    <col min="32" max="32" width="87.44140625" style="71" customWidth="1"/>
    <col min="33" max="16384" width="10.77734375" style="71"/>
  </cols>
  <sheetData>
    <row r="2" spans="1:67" s="113" customFormat="1" ht="45.75" customHeight="1" x14ac:dyDescent="0.3">
      <c r="A2" s="286"/>
      <c r="B2" s="286"/>
      <c r="C2" s="271" t="s">
        <v>24</v>
      </c>
      <c r="D2" s="271"/>
      <c r="E2" s="271"/>
      <c r="F2" s="271"/>
      <c r="G2" s="271"/>
      <c r="H2" s="271"/>
      <c r="I2" s="271"/>
      <c r="J2" s="271"/>
      <c r="K2" s="271"/>
      <c r="L2" s="271"/>
      <c r="M2" s="271"/>
      <c r="N2" s="271"/>
      <c r="O2" s="271"/>
      <c r="P2" s="271"/>
      <c r="Q2" s="271"/>
      <c r="R2" s="271"/>
      <c r="S2" s="271"/>
      <c r="T2" s="271"/>
      <c r="U2" s="271"/>
      <c r="V2" s="271"/>
      <c r="W2" s="271"/>
      <c r="X2" s="271"/>
      <c r="Y2" s="271"/>
      <c r="Z2" s="271"/>
      <c r="AA2" s="271"/>
      <c r="AB2" s="271"/>
      <c r="AC2" s="271"/>
      <c r="AD2" s="271"/>
      <c r="AE2" s="271"/>
      <c r="AF2" s="278"/>
    </row>
    <row r="3" spans="1:67" s="113" customFormat="1" ht="45.75" customHeight="1" x14ac:dyDescent="0.3">
      <c r="A3" s="286"/>
      <c r="B3" s="286"/>
      <c r="C3" s="271" t="s">
        <v>25</v>
      </c>
      <c r="D3" s="271"/>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9"/>
    </row>
    <row r="4" spans="1:67" s="113" customFormat="1" ht="45.75" customHeight="1" x14ac:dyDescent="0.3">
      <c r="A4" s="286"/>
      <c r="B4" s="286"/>
      <c r="C4" s="271" t="s">
        <v>198</v>
      </c>
      <c r="D4" s="271"/>
      <c r="E4" s="271"/>
      <c r="F4" s="271"/>
      <c r="G4" s="271"/>
      <c r="H4" s="271"/>
      <c r="I4" s="271"/>
      <c r="J4" s="271"/>
      <c r="K4" s="271"/>
      <c r="L4" s="271"/>
      <c r="M4" s="271"/>
      <c r="N4" s="271"/>
      <c r="O4" s="271"/>
      <c r="P4" s="271"/>
      <c r="Q4" s="271"/>
      <c r="R4" s="271"/>
      <c r="S4" s="271"/>
      <c r="T4" s="271"/>
      <c r="U4" s="271"/>
      <c r="V4" s="271"/>
      <c r="W4" s="271"/>
      <c r="X4" s="271"/>
      <c r="Y4" s="271"/>
      <c r="Z4" s="271"/>
      <c r="AA4" s="271"/>
      <c r="AB4" s="271"/>
      <c r="AC4" s="271"/>
      <c r="AD4" s="271"/>
      <c r="AE4" s="271"/>
      <c r="AF4" s="279"/>
    </row>
    <row r="5" spans="1:67" s="113" customFormat="1" ht="45.75" customHeight="1" x14ac:dyDescent="0.3">
      <c r="A5" s="286"/>
      <c r="B5" s="286"/>
      <c r="C5" s="289" t="s">
        <v>29</v>
      </c>
      <c r="D5" s="289"/>
      <c r="E5" s="289"/>
      <c r="F5" s="289"/>
      <c r="G5" s="289"/>
      <c r="H5" s="289"/>
      <c r="I5" s="289"/>
      <c r="J5" s="289"/>
      <c r="K5" s="289"/>
      <c r="L5" s="289"/>
      <c r="M5" s="289"/>
      <c r="N5" s="289"/>
      <c r="O5" s="289"/>
      <c r="P5" s="289"/>
      <c r="Q5" s="289"/>
      <c r="R5" s="276" t="s">
        <v>189</v>
      </c>
      <c r="S5" s="276"/>
      <c r="T5" s="276"/>
      <c r="U5" s="276"/>
      <c r="V5" s="276"/>
      <c r="W5" s="276"/>
      <c r="X5" s="276"/>
      <c r="Y5" s="276"/>
      <c r="Z5" s="276"/>
      <c r="AA5" s="276"/>
      <c r="AB5" s="276"/>
      <c r="AC5" s="276"/>
      <c r="AD5" s="276"/>
      <c r="AE5" s="276"/>
      <c r="AF5" s="280"/>
    </row>
    <row r="6" spans="1:67" s="114" customFormat="1" ht="30.75" customHeight="1" x14ac:dyDescent="0.3">
      <c r="D6" s="115"/>
      <c r="K6" s="113"/>
      <c r="AA6" s="116"/>
    </row>
    <row r="7" spans="1:67" s="114" customFormat="1" ht="42" customHeight="1" x14ac:dyDescent="0.3">
      <c r="B7" s="117" t="s">
        <v>32</v>
      </c>
      <c r="C7" s="285" t="e">
        <f>+#REF!</f>
        <v>#REF!</v>
      </c>
      <c r="D7" s="285"/>
      <c r="E7" s="285"/>
      <c r="F7" s="285"/>
      <c r="G7" s="285"/>
      <c r="K7" s="113"/>
      <c r="AA7" s="116"/>
    </row>
    <row r="8" spans="1:67" s="114" customFormat="1" ht="42" customHeight="1" x14ac:dyDescent="0.3">
      <c r="B8" s="117" t="s">
        <v>1</v>
      </c>
      <c r="C8" s="285" t="e">
        <f>+#REF!</f>
        <v>#REF!</v>
      </c>
      <c r="D8" s="285"/>
      <c r="E8" s="285"/>
      <c r="F8" s="285"/>
      <c r="G8" s="285"/>
      <c r="K8" s="113"/>
      <c r="AA8" s="116"/>
    </row>
    <row r="9" spans="1:67" s="114" customFormat="1" ht="42" customHeight="1" x14ac:dyDescent="0.3">
      <c r="B9" s="118" t="s">
        <v>30</v>
      </c>
      <c r="C9" s="285" t="e">
        <f>+#REF!</f>
        <v>#REF!</v>
      </c>
      <c r="D9" s="285"/>
      <c r="E9" s="285"/>
      <c r="F9" s="285"/>
      <c r="G9" s="285"/>
      <c r="K9" s="113"/>
      <c r="Q9" s="119"/>
      <c r="R9" s="120"/>
      <c r="AA9" s="116"/>
    </row>
    <row r="10" spans="1:67" s="82" customFormat="1" ht="24.75" customHeight="1" x14ac:dyDescent="0.25">
      <c r="A10" s="80"/>
      <c r="B10" s="80"/>
      <c r="C10" s="80"/>
      <c r="D10" s="80"/>
      <c r="E10" s="81"/>
      <c r="F10" s="81"/>
      <c r="G10" s="81"/>
      <c r="H10" s="81"/>
      <c r="I10" s="81"/>
      <c r="J10" s="81"/>
      <c r="K10" s="96"/>
      <c r="L10" s="81"/>
      <c r="M10" s="81"/>
      <c r="N10" s="81"/>
      <c r="O10" s="81"/>
      <c r="P10" s="81"/>
      <c r="Q10" s="81"/>
      <c r="R10" s="81"/>
      <c r="S10" s="81"/>
      <c r="T10" s="81"/>
      <c r="U10" s="81"/>
      <c r="V10" s="81"/>
      <c r="W10" s="81"/>
      <c r="X10" s="81"/>
      <c r="Y10" s="81"/>
      <c r="Z10" s="81"/>
      <c r="AA10" s="112"/>
      <c r="AB10" s="81"/>
      <c r="AC10" s="81"/>
    </row>
    <row r="11" spans="1:67" s="83" customFormat="1" ht="35.25" customHeight="1" x14ac:dyDescent="0.25">
      <c r="A11" s="260" t="str">
        <f>+'[1]Sección 1. Metas - Magnitud'!B13</f>
        <v>PLAN DE DESARROLLO - BOGOTÁ MEJOR PARA TODOS 2016-2020</v>
      </c>
      <c r="B11" s="261"/>
      <c r="C11" s="261"/>
      <c r="D11" s="261"/>
      <c r="E11" s="261"/>
      <c r="F11" s="261"/>
      <c r="G11" s="261"/>
      <c r="H11" s="262"/>
      <c r="I11" s="282" t="s">
        <v>36</v>
      </c>
      <c r="J11" s="283"/>
      <c r="K11" s="283"/>
      <c r="L11" s="283"/>
      <c r="M11" s="283"/>
      <c r="N11" s="284"/>
      <c r="O11" s="277" t="s">
        <v>38</v>
      </c>
      <c r="P11" s="277"/>
      <c r="Q11" s="277"/>
      <c r="R11" s="277"/>
      <c r="S11" s="277"/>
      <c r="T11" s="277"/>
      <c r="U11" s="277"/>
      <c r="V11" s="277"/>
      <c r="W11" s="277"/>
      <c r="X11" s="277"/>
      <c r="Y11" s="277"/>
      <c r="Z11" s="277"/>
      <c r="AA11" s="277"/>
      <c r="AB11" s="277"/>
      <c r="AC11" s="277"/>
      <c r="AD11" s="260" t="s">
        <v>18</v>
      </c>
      <c r="AE11" s="261"/>
      <c r="AF11" s="262"/>
    </row>
    <row r="12" spans="1:67" s="83" customFormat="1" ht="56.25" customHeight="1" x14ac:dyDescent="0.25">
      <c r="A12" s="76" t="s">
        <v>35</v>
      </c>
      <c r="B12" s="76" t="s">
        <v>27</v>
      </c>
      <c r="C12" s="76" t="s">
        <v>34</v>
      </c>
      <c r="D12" s="76" t="s">
        <v>33</v>
      </c>
      <c r="E12" s="76" t="s">
        <v>26</v>
      </c>
      <c r="F12" s="76" t="s">
        <v>3</v>
      </c>
      <c r="G12" s="76" t="s">
        <v>2</v>
      </c>
      <c r="H12" s="76" t="s">
        <v>150</v>
      </c>
      <c r="I12" s="78" t="s">
        <v>31</v>
      </c>
      <c r="J12" s="78">
        <v>2016</v>
      </c>
      <c r="K12" s="78">
        <v>2017</v>
      </c>
      <c r="L12" s="78">
        <v>2018</v>
      </c>
      <c r="M12" s="78">
        <v>2019</v>
      </c>
      <c r="N12" s="78">
        <v>2020</v>
      </c>
      <c r="O12" s="86" t="s">
        <v>23</v>
      </c>
      <c r="P12" s="86" t="s">
        <v>19</v>
      </c>
      <c r="Q12" s="86" t="s">
        <v>20</v>
      </c>
      <c r="R12" s="86" t="s">
        <v>21</v>
      </c>
      <c r="S12" s="86" t="s">
        <v>22</v>
      </c>
      <c r="T12" s="86" t="s">
        <v>10</v>
      </c>
      <c r="U12" s="86" t="s">
        <v>11</v>
      </c>
      <c r="V12" s="86" t="s">
        <v>12</v>
      </c>
      <c r="W12" s="86" t="s">
        <v>13</v>
      </c>
      <c r="X12" s="86" t="s">
        <v>14</v>
      </c>
      <c r="Y12" s="86" t="s">
        <v>15</v>
      </c>
      <c r="Z12" s="86" t="s">
        <v>16</v>
      </c>
      <c r="AA12" s="86" t="s">
        <v>37</v>
      </c>
      <c r="AB12" s="87" t="s">
        <v>5</v>
      </c>
      <c r="AC12" s="86" t="s">
        <v>6</v>
      </c>
      <c r="AD12" s="77" t="s">
        <v>7</v>
      </c>
      <c r="AE12" s="77" t="s">
        <v>9</v>
      </c>
      <c r="AF12" s="77" t="s">
        <v>8</v>
      </c>
    </row>
    <row r="13" spans="1:67" s="85" customFormat="1" ht="84.75" customHeight="1" x14ac:dyDescent="0.3">
      <c r="A13" s="226" t="s">
        <v>154</v>
      </c>
      <c r="B13" s="226" t="str">
        <f>+'[2]Sección 1. Metas - Magnitud'!I15</f>
        <v>Demarcar 2.600 kilómetro carril de vías</v>
      </c>
      <c r="C13" s="226">
        <v>224</v>
      </c>
      <c r="D13" s="226" t="s">
        <v>187</v>
      </c>
      <c r="E13" s="226">
        <v>171</v>
      </c>
      <c r="F13" s="230" t="s">
        <v>175</v>
      </c>
      <c r="G13" s="226" t="s">
        <v>152</v>
      </c>
      <c r="H13" s="226" t="s">
        <v>70</v>
      </c>
      <c r="I13" s="281" t="e">
        <f>SUM(J13:N14)</f>
        <v>#REF!</v>
      </c>
      <c r="J13" s="263" t="e">
        <f>+#REF!</f>
        <v>#REF!</v>
      </c>
      <c r="K13" s="265" t="e">
        <f>+#REF!</f>
        <v>#REF!</v>
      </c>
      <c r="L13" s="287" t="e">
        <f>+#REF!</f>
        <v>#REF!</v>
      </c>
      <c r="M13" s="263" t="e">
        <f>+#REF!</f>
        <v>#REF!</v>
      </c>
      <c r="N13" s="263" t="e">
        <f>+#REF!</f>
        <v>#REF!</v>
      </c>
      <c r="O13" s="258" t="e">
        <f>+#REF!</f>
        <v>#REF!</v>
      </c>
      <c r="P13" s="258">
        <v>6.45</v>
      </c>
      <c r="Q13" s="258">
        <v>31.03</v>
      </c>
      <c r="R13" s="258"/>
      <c r="S13" s="258" t="e">
        <f>+#REF!</f>
        <v>#REF!</v>
      </c>
      <c r="T13" s="258" t="e">
        <f>+#REF!</f>
        <v>#REF!</v>
      </c>
      <c r="U13" s="258" t="e">
        <f>+#REF!</f>
        <v>#REF!</v>
      </c>
      <c r="V13" s="258" t="e">
        <f>+#REF!</f>
        <v>#REF!</v>
      </c>
      <c r="W13" s="258" t="e">
        <f>+#REF!</f>
        <v>#REF!</v>
      </c>
      <c r="X13" s="258" t="e">
        <f>+#REF!</f>
        <v>#REF!</v>
      </c>
      <c r="Y13" s="258" t="e">
        <f>+#REF!</f>
        <v>#REF!</v>
      </c>
      <c r="Z13" s="258" t="e">
        <f>+#REF!</f>
        <v>#REF!</v>
      </c>
      <c r="AA13" s="269" t="e">
        <f>SUM(O13:Z14)</f>
        <v>#REF!</v>
      </c>
      <c r="AB13" s="233" t="e">
        <f>+AA13/K13</f>
        <v>#REF!</v>
      </c>
      <c r="AC13" s="233" t="e">
        <f>+(J13+AA13)/I13</f>
        <v>#REF!</v>
      </c>
      <c r="AD13" s="267" t="s">
        <v>219</v>
      </c>
      <c r="AE13" s="220" t="s">
        <v>223</v>
      </c>
      <c r="AF13" s="267" t="s">
        <v>220</v>
      </c>
      <c r="AG13" s="84"/>
      <c r="AH13" s="84"/>
      <c r="AI13" s="84"/>
      <c r="AJ13" s="84"/>
      <c r="AK13" s="84"/>
      <c r="AL13" s="84"/>
      <c r="AM13" s="84"/>
      <c r="AN13" s="84"/>
      <c r="AO13" s="84"/>
      <c r="AP13" s="84"/>
      <c r="AQ13" s="84"/>
      <c r="AR13" s="84"/>
      <c r="AS13" s="84"/>
      <c r="AT13" s="84"/>
      <c r="AU13" s="84"/>
      <c r="AV13" s="84"/>
      <c r="AW13" s="84"/>
      <c r="AX13" s="84"/>
      <c r="AY13" s="84"/>
      <c r="AZ13" s="84"/>
      <c r="BA13" s="84"/>
      <c r="BB13" s="84"/>
      <c r="BC13" s="84"/>
      <c r="BD13" s="84"/>
      <c r="BE13" s="84"/>
      <c r="BF13" s="84"/>
      <c r="BG13" s="84"/>
      <c r="BH13" s="84"/>
      <c r="BI13" s="84"/>
      <c r="BJ13" s="84"/>
      <c r="BK13" s="84"/>
      <c r="BL13" s="84"/>
      <c r="BM13" s="84"/>
      <c r="BN13" s="84"/>
      <c r="BO13" s="84"/>
    </row>
    <row r="14" spans="1:67" ht="195.75" customHeight="1" x14ac:dyDescent="0.3">
      <c r="A14" s="226"/>
      <c r="B14" s="226"/>
      <c r="C14" s="226"/>
      <c r="D14" s="226"/>
      <c r="E14" s="226"/>
      <c r="F14" s="230"/>
      <c r="G14" s="226"/>
      <c r="H14" s="226"/>
      <c r="I14" s="281"/>
      <c r="J14" s="264"/>
      <c r="K14" s="266"/>
      <c r="L14" s="288"/>
      <c r="M14" s="264"/>
      <c r="N14" s="264"/>
      <c r="O14" s="259"/>
      <c r="P14" s="259"/>
      <c r="Q14" s="259"/>
      <c r="R14" s="259"/>
      <c r="S14" s="259"/>
      <c r="T14" s="259"/>
      <c r="U14" s="259"/>
      <c r="V14" s="259"/>
      <c r="W14" s="259"/>
      <c r="X14" s="259"/>
      <c r="Y14" s="259"/>
      <c r="Z14" s="259"/>
      <c r="AA14" s="270"/>
      <c r="AB14" s="233"/>
      <c r="AC14" s="233"/>
      <c r="AD14" s="268"/>
      <c r="AE14" s="221"/>
      <c r="AF14" s="268"/>
    </row>
    <row r="15" spans="1:67" ht="89.25" customHeight="1" x14ac:dyDescent="0.3">
      <c r="A15" s="226" t="s">
        <v>154</v>
      </c>
      <c r="B15" s="226" t="str">
        <f>+'[2]Sección 1. Metas - Magnitud'!I18</f>
        <v>Instalar 35.000 señales verticales de pedestal</v>
      </c>
      <c r="C15" s="226">
        <v>223</v>
      </c>
      <c r="D15" s="226" t="s">
        <v>188</v>
      </c>
      <c r="E15" s="226">
        <v>170</v>
      </c>
      <c r="F15" s="230" t="s">
        <v>174</v>
      </c>
      <c r="G15" s="226" t="s">
        <v>152</v>
      </c>
      <c r="H15" s="226" t="s">
        <v>70</v>
      </c>
      <c r="I15" s="281" t="e">
        <f>SUM(J15:N16)</f>
        <v>#REF!</v>
      </c>
      <c r="J15" s="256" t="e">
        <f>+#REF!</f>
        <v>#REF!</v>
      </c>
      <c r="K15" s="272" t="e">
        <f>+#REF!</f>
        <v>#REF!</v>
      </c>
      <c r="L15" s="274" t="e">
        <f>+#REF!</f>
        <v>#REF!</v>
      </c>
      <c r="M15" s="256" t="e">
        <f>+#REF!</f>
        <v>#REF!</v>
      </c>
      <c r="N15" s="256" t="e">
        <f>+#REF!</f>
        <v>#REF!</v>
      </c>
      <c r="O15" s="258">
        <v>53</v>
      </c>
      <c r="P15" s="258">
        <v>712</v>
      </c>
      <c r="Q15" s="258">
        <v>881</v>
      </c>
      <c r="R15" s="258"/>
      <c r="S15" s="258" t="e">
        <f>+#REF!</f>
        <v>#REF!</v>
      </c>
      <c r="T15" s="258" t="e">
        <f>+#REF!</f>
        <v>#REF!</v>
      </c>
      <c r="U15" s="258" t="e">
        <f>+#REF!</f>
        <v>#REF!</v>
      </c>
      <c r="V15" s="258" t="e">
        <f>+#REF!</f>
        <v>#REF!</v>
      </c>
      <c r="W15" s="258" t="e">
        <f>+#REF!</f>
        <v>#REF!</v>
      </c>
      <c r="X15" s="258" t="e">
        <f>+#REF!</f>
        <v>#REF!</v>
      </c>
      <c r="Y15" s="258" t="e">
        <f>+#REF!</f>
        <v>#REF!</v>
      </c>
      <c r="Z15" s="258" t="e">
        <f>+#REF!</f>
        <v>#REF!</v>
      </c>
      <c r="AA15" s="269" t="e">
        <f>SUM(O15:Z16)</f>
        <v>#REF!</v>
      </c>
      <c r="AB15" s="233" t="e">
        <f>+AA15/K15</f>
        <v>#REF!</v>
      </c>
      <c r="AC15" s="233" t="e">
        <f>+(J15+AA15)/I15</f>
        <v>#REF!</v>
      </c>
      <c r="AD15" s="267" t="s">
        <v>221</v>
      </c>
      <c r="AE15" s="220" t="s">
        <v>223</v>
      </c>
      <c r="AF15" s="267" t="s">
        <v>222</v>
      </c>
    </row>
    <row r="16" spans="1:67" ht="140.25" customHeight="1" x14ac:dyDescent="0.3">
      <c r="A16" s="226"/>
      <c r="B16" s="226"/>
      <c r="C16" s="226"/>
      <c r="D16" s="226"/>
      <c r="E16" s="226"/>
      <c r="F16" s="230"/>
      <c r="G16" s="226"/>
      <c r="H16" s="226"/>
      <c r="I16" s="281"/>
      <c r="J16" s="257"/>
      <c r="K16" s="273"/>
      <c r="L16" s="275"/>
      <c r="M16" s="257"/>
      <c r="N16" s="257"/>
      <c r="O16" s="259"/>
      <c r="P16" s="259"/>
      <c r="Q16" s="259"/>
      <c r="R16" s="259"/>
      <c r="S16" s="259"/>
      <c r="T16" s="259"/>
      <c r="U16" s="259"/>
      <c r="V16" s="259"/>
      <c r="W16" s="259"/>
      <c r="X16" s="259"/>
      <c r="Y16" s="259"/>
      <c r="Z16" s="259"/>
      <c r="AA16" s="270"/>
      <c r="AB16" s="233"/>
      <c r="AC16" s="233"/>
      <c r="AD16" s="268"/>
      <c r="AE16" s="221"/>
      <c r="AF16" s="268"/>
    </row>
    <row r="17" spans="1:32" ht="62.25" customHeight="1" x14ac:dyDescent="0.3">
      <c r="A17" s="226" t="s">
        <v>154</v>
      </c>
      <c r="B17" s="227" t="str">
        <f>+'[2]Sección 1. Metas - Magnitud'!I45</f>
        <v>Realizar el 100% de las actividades para la segunda fase del Sistema Inteligente de Tranporte - SIT</v>
      </c>
      <c r="C17" s="226">
        <v>231</v>
      </c>
      <c r="D17" s="226" t="s">
        <v>176</v>
      </c>
      <c r="E17" s="226">
        <v>178</v>
      </c>
      <c r="F17" s="230" t="s">
        <v>177</v>
      </c>
      <c r="G17" s="226" t="s">
        <v>151</v>
      </c>
      <c r="H17" s="226" t="s">
        <v>70</v>
      </c>
      <c r="I17" s="234">
        <f>SUM(J17:N18)</f>
        <v>1</v>
      </c>
      <c r="J17" s="231">
        <v>0.05</v>
      </c>
      <c r="K17" s="228">
        <v>0.28999999999999998</v>
      </c>
      <c r="L17" s="244">
        <v>0.25</v>
      </c>
      <c r="M17" s="228">
        <v>0.4</v>
      </c>
      <c r="N17" s="228">
        <v>0.01</v>
      </c>
      <c r="O17" s="236">
        <v>0.19</v>
      </c>
      <c r="P17" s="237"/>
      <c r="Q17" s="237"/>
      <c r="R17" s="240">
        <v>0</v>
      </c>
      <c r="S17" s="241"/>
      <c r="T17" s="241"/>
      <c r="U17" s="250">
        <v>0</v>
      </c>
      <c r="V17" s="251"/>
      <c r="W17" s="251"/>
      <c r="X17" s="250">
        <v>0</v>
      </c>
      <c r="Y17" s="251"/>
      <c r="Z17" s="251"/>
      <c r="AA17" s="254">
        <f>+R17+O17+U17+X17</f>
        <v>0.19</v>
      </c>
      <c r="AB17" s="233">
        <f>+AA17/K17</f>
        <v>0.65517241379310354</v>
      </c>
      <c r="AC17" s="233">
        <f>+(J17+AA17)/I17</f>
        <v>0.24</v>
      </c>
      <c r="AD17" s="246" t="s">
        <v>224</v>
      </c>
      <c r="AE17" s="220" t="s">
        <v>223</v>
      </c>
      <c r="AF17" s="246" t="s">
        <v>225</v>
      </c>
    </row>
    <row r="18" spans="1:32" ht="200.25" customHeight="1" x14ac:dyDescent="0.3">
      <c r="A18" s="226"/>
      <c r="B18" s="227"/>
      <c r="C18" s="226"/>
      <c r="D18" s="226"/>
      <c r="E18" s="226"/>
      <c r="F18" s="230"/>
      <c r="G18" s="226"/>
      <c r="H18" s="226"/>
      <c r="I18" s="235"/>
      <c r="J18" s="232"/>
      <c r="K18" s="229"/>
      <c r="L18" s="245"/>
      <c r="M18" s="229"/>
      <c r="N18" s="229"/>
      <c r="O18" s="238"/>
      <c r="P18" s="239"/>
      <c r="Q18" s="239"/>
      <c r="R18" s="242"/>
      <c r="S18" s="243"/>
      <c r="T18" s="243"/>
      <c r="U18" s="252"/>
      <c r="V18" s="253"/>
      <c r="W18" s="253"/>
      <c r="X18" s="252"/>
      <c r="Y18" s="253"/>
      <c r="Z18" s="253"/>
      <c r="AA18" s="255"/>
      <c r="AB18" s="233"/>
      <c r="AC18" s="233"/>
      <c r="AD18" s="247"/>
      <c r="AE18" s="221"/>
      <c r="AF18" s="247"/>
    </row>
    <row r="19" spans="1:32" ht="62.25" customHeight="1" x14ac:dyDescent="0.3">
      <c r="A19" s="226" t="s">
        <v>154</v>
      </c>
      <c r="B19" s="227" t="str">
        <f>+'[2]Sección 1. Metas - Magnitud'!I48</f>
        <v>Realizar el 100% de las actividades para la segunda fase de Semáforos Inteligentes.</v>
      </c>
      <c r="C19" s="226">
        <v>232</v>
      </c>
      <c r="D19" s="226" t="s">
        <v>178</v>
      </c>
      <c r="E19" s="226">
        <v>179</v>
      </c>
      <c r="F19" s="230" t="s">
        <v>179</v>
      </c>
      <c r="G19" s="226" t="s">
        <v>151</v>
      </c>
      <c r="H19" s="226" t="s">
        <v>70</v>
      </c>
      <c r="I19" s="234">
        <f>SUM(J19:N20)</f>
        <v>1</v>
      </c>
      <c r="J19" s="231">
        <v>0.01</v>
      </c>
      <c r="K19" s="228">
        <v>0.15</v>
      </c>
      <c r="L19" s="244">
        <v>0.42</v>
      </c>
      <c r="M19" s="228">
        <v>0.42</v>
      </c>
      <c r="N19" s="228">
        <v>0</v>
      </c>
      <c r="O19" s="222">
        <v>0.35</v>
      </c>
      <c r="P19" s="223"/>
      <c r="Q19" s="223"/>
      <c r="R19" s="236">
        <v>0</v>
      </c>
      <c r="S19" s="237"/>
      <c r="T19" s="237"/>
      <c r="U19" s="222">
        <v>0</v>
      </c>
      <c r="V19" s="223"/>
      <c r="W19" s="223"/>
      <c r="X19" s="222">
        <v>0</v>
      </c>
      <c r="Y19" s="223"/>
      <c r="Z19" s="223"/>
      <c r="AA19" s="248">
        <f>+R19+O19+U19+X19</f>
        <v>0.35</v>
      </c>
      <c r="AB19" s="233">
        <f>+AA19/K19</f>
        <v>2.3333333333333335</v>
      </c>
      <c r="AC19" s="233">
        <f>+(J19+AA19)/I19</f>
        <v>0.36</v>
      </c>
      <c r="AD19" s="246" t="s">
        <v>227</v>
      </c>
      <c r="AE19" s="220" t="s">
        <v>223</v>
      </c>
      <c r="AF19" s="246" t="s">
        <v>225</v>
      </c>
    </row>
    <row r="20" spans="1:32" ht="298.5" customHeight="1" x14ac:dyDescent="0.3">
      <c r="A20" s="226"/>
      <c r="B20" s="227"/>
      <c r="C20" s="226"/>
      <c r="D20" s="226"/>
      <c r="E20" s="226"/>
      <c r="F20" s="230"/>
      <c r="G20" s="226"/>
      <c r="H20" s="226"/>
      <c r="I20" s="235"/>
      <c r="J20" s="232"/>
      <c r="K20" s="229"/>
      <c r="L20" s="245"/>
      <c r="M20" s="229"/>
      <c r="N20" s="229"/>
      <c r="O20" s="224"/>
      <c r="P20" s="225"/>
      <c r="Q20" s="225"/>
      <c r="R20" s="238"/>
      <c r="S20" s="239"/>
      <c r="T20" s="239"/>
      <c r="U20" s="224"/>
      <c r="V20" s="225"/>
      <c r="W20" s="225"/>
      <c r="X20" s="224"/>
      <c r="Y20" s="225"/>
      <c r="Z20" s="225"/>
      <c r="AA20" s="249"/>
      <c r="AB20" s="233"/>
      <c r="AC20" s="233"/>
      <c r="AD20" s="247"/>
      <c r="AE20" s="221"/>
      <c r="AF20" s="247"/>
    </row>
    <row r="21" spans="1:32" ht="62.25" customHeight="1" x14ac:dyDescent="0.3">
      <c r="A21" s="226" t="s">
        <v>154</v>
      </c>
      <c r="B21" s="227" t="str">
        <f>+'[2]Sección 1. Metas - Magnitud'!I51</f>
        <v>Realizar el 100% de las actividades para la primera fase de Detección Electrónica DEI</v>
      </c>
      <c r="C21" s="226">
        <v>233</v>
      </c>
      <c r="D21" s="226" t="s">
        <v>180</v>
      </c>
      <c r="E21" s="226">
        <v>180</v>
      </c>
      <c r="F21" s="230" t="s">
        <v>181</v>
      </c>
      <c r="G21" s="226" t="s">
        <v>151</v>
      </c>
      <c r="H21" s="226" t="s">
        <v>70</v>
      </c>
      <c r="I21" s="234">
        <f>SUM(J21:N22)</f>
        <v>1</v>
      </c>
      <c r="J21" s="231">
        <v>0.01</v>
      </c>
      <c r="K21" s="228">
        <v>0.1</v>
      </c>
      <c r="L21" s="244">
        <v>0.3</v>
      </c>
      <c r="M21" s="228">
        <v>0.55000000000000004</v>
      </c>
      <c r="N21" s="228">
        <v>0.04</v>
      </c>
      <c r="O21" s="222">
        <v>4.4999999999999998E-2</v>
      </c>
      <c r="P21" s="223"/>
      <c r="Q21" s="223"/>
      <c r="R21" s="222">
        <v>0</v>
      </c>
      <c r="S21" s="223"/>
      <c r="T21" s="223"/>
      <c r="U21" s="222">
        <v>0</v>
      </c>
      <c r="V21" s="223"/>
      <c r="W21" s="223"/>
      <c r="X21" s="222">
        <v>0</v>
      </c>
      <c r="Y21" s="223"/>
      <c r="Z21" s="223"/>
      <c r="AA21" s="248">
        <f>+R21+O21+U21+X21</f>
        <v>4.4999999999999998E-2</v>
      </c>
      <c r="AB21" s="233">
        <f>+AA21/K21</f>
        <v>0.44999999999999996</v>
      </c>
      <c r="AC21" s="233">
        <f>+(J21+AA21)/I21</f>
        <v>5.5E-2</v>
      </c>
      <c r="AD21" s="246" t="s">
        <v>228</v>
      </c>
      <c r="AE21" s="220" t="s">
        <v>223</v>
      </c>
      <c r="AF21" s="246" t="s">
        <v>225</v>
      </c>
    </row>
    <row r="22" spans="1:32" ht="124.5" customHeight="1" x14ac:dyDescent="0.3">
      <c r="A22" s="226"/>
      <c r="B22" s="227"/>
      <c r="C22" s="226"/>
      <c r="D22" s="226"/>
      <c r="E22" s="226"/>
      <c r="F22" s="230"/>
      <c r="G22" s="226"/>
      <c r="H22" s="226"/>
      <c r="I22" s="235"/>
      <c r="J22" s="232"/>
      <c r="K22" s="229"/>
      <c r="L22" s="245"/>
      <c r="M22" s="229"/>
      <c r="N22" s="229"/>
      <c r="O22" s="224"/>
      <c r="P22" s="225"/>
      <c r="Q22" s="225"/>
      <c r="R22" s="224"/>
      <c r="S22" s="225"/>
      <c r="T22" s="225"/>
      <c r="U22" s="224"/>
      <c r="V22" s="225"/>
      <c r="W22" s="225"/>
      <c r="X22" s="224"/>
      <c r="Y22" s="225"/>
      <c r="Z22" s="225"/>
      <c r="AA22" s="249"/>
      <c r="AB22" s="233"/>
      <c r="AC22" s="233"/>
      <c r="AD22" s="247"/>
      <c r="AE22" s="221"/>
      <c r="AF22" s="247"/>
    </row>
  </sheetData>
  <mergeCells count="150">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N15:N16"/>
    <mergeCell ref="O15:O16"/>
    <mergeCell ref="P15:P16"/>
    <mergeCell ref="Q15:Q16"/>
    <mergeCell ref="R15:R16"/>
    <mergeCell ref="S15:S16"/>
    <mergeCell ref="E15:E16"/>
    <mergeCell ref="C17:C18"/>
    <mergeCell ref="D17:D18"/>
    <mergeCell ref="AF17:AF18"/>
    <mergeCell ref="AB17:AB18"/>
    <mergeCell ref="AC17:AC18"/>
    <mergeCell ref="AD17:AD18"/>
    <mergeCell ref="X17:Z18"/>
    <mergeCell ref="AA17:AA18"/>
    <mergeCell ref="AE17:AE18"/>
    <mergeCell ref="U17:W18"/>
    <mergeCell ref="AF21:AF22"/>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M21:M22"/>
    <mergeCell ref="N21:N22"/>
    <mergeCell ref="O17:Q18"/>
    <mergeCell ref="R17:T18"/>
    <mergeCell ref="L21:L22"/>
    <mergeCell ref="I19:I20"/>
    <mergeCell ref="J19:J20"/>
    <mergeCell ref="K19:K20"/>
    <mergeCell ref="R19:T20"/>
    <mergeCell ref="J17:J18"/>
    <mergeCell ref="K17:K18"/>
    <mergeCell ref="L17:L18"/>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headerFooter>
    <oddFooter>&amp;L&amp;"Arial,Normal"&amp;7PE01-PR01-F01&amp;C&amp;"Arial,Normal"&amp;7Versión Impresa no controlada, verificar su vigencia en el listado Maestro de Documentos&amp;R&amp;"Arial,Normal"Pag &amp;P de  &amp;N</oddFooter>
  </headerFooter>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2"/>
  <dimension ref="B1:L30"/>
  <sheetViews>
    <sheetView topLeftCell="A7" workbookViewId="0">
      <selection activeCell="B14" sqref="B14:K19"/>
    </sheetView>
  </sheetViews>
  <sheetFormatPr defaultColWidth="11.5546875" defaultRowHeight="14.4" x14ac:dyDescent="0.3"/>
  <cols>
    <col min="1" max="1" width="1.44140625" customWidth="1"/>
    <col min="2" max="2" width="20.109375" style="52" customWidth="1"/>
    <col min="3" max="3" width="34.44140625" customWidth="1"/>
    <col min="4" max="4" width="14.44140625" customWidth="1"/>
    <col min="5" max="5" width="5.77734375" customWidth="1"/>
    <col min="6" max="6" width="47" customWidth="1"/>
    <col min="7" max="8" width="16.109375" customWidth="1"/>
    <col min="9" max="9" width="16.44140625" customWidth="1"/>
    <col min="10" max="10" width="15.44140625" customWidth="1"/>
    <col min="11" max="11" width="20" customWidth="1"/>
    <col min="13" max="13" width="17.77734375" bestFit="1" customWidth="1"/>
    <col min="108" max="108" width="11.44140625" customWidth="1"/>
    <col min="198" max="198" width="1.44140625" customWidth="1"/>
  </cols>
  <sheetData>
    <row r="1" spans="2:11" ht="18" customHeight="1" thickBot="1" x14ac:dyDescent="0.35">
      <c r="B1" s="407"/>
      <c r="C1" s="410" t="s">
        <v>24</v>
      </c>
      <c r="D1" s="411"/>
      <c r="E1" s="411"/>
      <c r="F1" s="411"/>
      <c r="G1" s="411"/>
      <c r="H1" s="412"/>
      <c r="I1" s="413"/>
      <c r="J1" s="414"/>
    </row>
    <row r="2" spans="2:11" ht="18" customHeight="1" thickBot="1" x14ac:dyDescent="0.35">
      <c r="B2" s="408"/>
      <c r="C2" s="410" t="s">
        <v>25</v>
      </c>
      <c r="D2" s="411"/>
      <c r="E2" s="411"/>
      <c r="F2" s="411"/>
      <c r="G2" s="411"/>
      <c r="H2" s="412"/>
      <c r="I2" s="415"/>
      <c r="J2" s="416"/>
    </row>
    <row r="3" spans="2:11" ht="18" customHeight="1" thickBot="1" x14ac:dyDescent="0.35">
      <c r="B3" s="408"/>
      <c r="C3" s="410" t="s">
        <v>183</v>
      </c>
      <c r="D3" s="411"/>
      <c r="E3" s="411"/>
      <c r="F3" s="411"/>
      <c r="G3" s="411"/>
      <c r="H3" s="412"/>
      <c r="I3" s="415"/>
      <c r="J3" s="416"/>
    </row>
    <row r="4" spans="2:11" ht="18" customHeight="1" thickBot="1" x14ac:dyDescent="0.35">
      <c r="B4" s="409"/>
      <c r="C4" s="410" t="s">
        <v>143</v>
      </c>
      <c r="D4" s="411"/>
      <c r="E4" s="411"/>
      <c r="F4" s="412"/>
      <c r="G4" s="419" t="s">
        <v>190</v>
      </c>
      <c r="H4" s="420"/>
      <c r="I4" s="417"/>
      <c r="J4" s="418"/>
    </row>
    <row r="5" spans="2:11" ht="18" customHeight="1" thickBot="1" x14ac:dyDescent="0.35">
      <c r="B5" s="49"/>
      <c r="C5" s="10"/>
      <c r="D5" s="10"/>
      <c r="E5" s="10"/>
      <c r="F5" s="10"/>
      <c r="G5" s="10"/>
      <c r="H5" s="10"/>
      <c r="I5" s="10"/>
      <c r="J5" s="50"/>
    </row>
    <row r="6" spans="2:11" ht="51.75" customHeight="1" thickBot="1" x14ac:dyDescent="0.35">
      <c r="B6" s="1" t="s">
        <v>199</v>
      </c>
      <c r="C6" s="421" t="str">
        <f>+'[6]Sección 1. Metas - Magnitud'!C7</f>
        <v>1032 - Gestión y control de tránsito y transporte</v>
      </c>
      <c r="D6" s="422"/>
      <c r="E6" s="423"/>
      <c r="F6" s="51"/>
      <c r="G6" s="10"/>
      <c r="H6" s="10"/>
      <c r="I6" s="10"/>
      <c r="J6" s="50"/>
    </row>
    <row r="7" spans="2:11" ht="32.25" customHeight="1" thickBot="1" x14ac:dyDescent="0.35">
      <c r="B7" s="2" t="s">
        <v>0</v>
      </c>
      <c r="C7" s="421" t="str">
        <f>+'[6]Sección 1. Metas - Magnitud'!C8:F8</f>
        <v>Dirección de Control y Vigilancia</v>
      </c>
      <c r="D7" s="422"/>
      <c r="E7" s="423"/>
      <c r="F7" s="51"/>
      <c r="G7" s="10"/>
      <c r="H7" s="10"/>
      <c r="I7" s="10"/>
      <c r="J7" s="50"/>
    </row>
    <row r="8" spans="2:11" ht="32.25" customHeight="1" thickBot="1" x14ac:dyDescent="0.35">
      <c r="B8" s="2" t="s">
        <v>144</v>
      </c>
      <c r="C8" s="421" t="str">
        <f>+'[6]Sección 1. Metas - Magnitud'!C9:F9</f>
        <v>Subsecretaría de Servicios de la Movilidad</v>
      </c>
      <c r="D8" s="422"/>
      <c r="E8" s="423"/>
      <c r="F8" s="4"/>
      <c r="G8" s="10"/>
      <c r="H8" s="10"/>
      <c r="I8" s="10"/>
      <c r="J8" s="50"/>
    </row>
    <row r="9" spans="2:11" ht="33.75" customHeight="1" thickBot="1" x14ac:dyDescent="0.35">
      <c r="B9" s="2" t="s">
        <v>28</v>
      </c>
      <c r="C9" s="421" t="s">
        <v>184</v>
      </c>
      <c r="D9" s="422"/>
      <c r="E9" s="423"/>
      <c r="F9" s="51"/>
      <c r="G9" s="10"/>
      <c r="H9" s="10"/>
      <c r="I9" s="10"/>
      <c r="J9" s="50"/>
    </row>
    <row r="10" spans="2:11" ht="33.75" customHeight="1" thickBot="1" x14ac:dyDescent="0.35">
      <c r="B10" s="97" t="s">
        <v>197</v>
      </c>
      <c r="C10" s="421" t="str">
        <f>+'[8]HV 14'!F9</f>
        <v>14. Realizar 241 visitas administrativas y de seguimiento a empresas prestadoras del servicio público de transporte.</v>
      </c>
      <c r="D10" s="422"/>
      <c r="E10" s="423"/>
      <c r="F10" s="51"/>
      <c r="G10" s="10"/>
      <c r="H10" s="10"/>
      <c r="I10" s="10"/>
      <c r="J10" s="50"/>
    </row>
    <row r="11" spans="2:11" ht="34.5" customHeight="1" x14ac:dyDescent="0.3"/>
    <row r="12" spans="2:11" ht="21.75" customHeight="1" x14ac:dyDescent="0.3">
      <c r="B12" s="400" t="s">
        <v>218</v>
      </c>
      <c r="C12" s="401"/>
      <c r="D12" s="401"/>
      <c r="E12" s="401"/>
      <c r="F12" s="401"/>
      <c r="G12" s="401"/>
      <c r="H12" s="402"/>
      <c r="I12" s="609" t="s">
        <v>145</v>
      </c>
      <c r="J12" s="610"/>
      <c r="K12" s="610"/>
    </row>
    <row r="13" spans="2:11" s="53" customFormat="1" ht="30" customHeight="1" x14ac:dyDescent="0.3">
      <c r="B13" s="122" t="s">
        <v>146</v>
      </c>
      <c r="C13" s="122" t="s">
        <v>147</v>
      </c>
      <c r="D13" s="122" t="s">
        <v>196</v>
      </c>
      <c r="E13" s="122" t="s">
        <v>148</v>
      </c>
      <c r="F13" s="122" t="s">
        <v>149</v>
      </c>
      <c r="G13" s="122" t="s">
        <v>191</v>
      </c>
      <c r="H13" s="122" t="s">
        <v>192</v>
      </c>
      <c r="I13" s="121" t="s">
        <v>193</v>
      </c>
      <c r="J13" s="121" t="s">
        <v>194</v>
      </c>
      <c r="K13" s="121" t="s">
        <v>195</v>
      </c>
    </row>
    <row r="14" spans="2:11" s="53" customFormat="1" x14ac:dyDescent="0.3">
      <c r="B14" s="140"/>
      <c r="C14" s="141"/>
      <c r="D14" s="142"/>
      <c r="E14" s="143"/>
      <c r="F14" s="141"/>
      <c r="G14" s="142"/>
      <c r="H14" s="144"/>
      <c r="I14" s="145"/>
      <c r="J14" s="146"/>
      <c r="K14" s="143"/>
    </row>
    <row r="15" spans="2:11" ht="165" customHeight="1" x14ac:dyDescent="0.3">
      <c r="B15" s="140"/>
      <c r="C15" s="147"/>
      <c r="D15" s="142"/>
      <c r="E15" s="148"/>
      <c r="F15" s="149"/>
      <c r="G15" s="142"/>
      <c r="H15" s="144"/>
      <c r="I15" s="145"/>
      <c r="J15" s="146"/>
      <c r="K15" s="607"/>
    </row>
    <row r="16" spans="2:11" x14ac:dyDescent="0.3">
      <c r="B16" s="140"/>
      <c r="C16" s="141"/>
      <c r="D16" s="142"/>
      <c r="E16" s="143"/>
      <c r="F16" s="141"/>
      <c r="G16" s="142"/>
      <c r="H16" s="144"/>
      <c r="I16" s="145"/>
      <c r="J16" s="146"/>
      <c r="K16" s="608"/>
    </row>
    <row r="17" spans="2:12" x14ac:dyDescent="0.3">
      <c r="B17" s="140"/>
      <c r="C17" s="150"/>
      <c r="D17" s="142"/>
      <c r="E17" s="143"/>
      <c r="F17" s="150"/>
      <c r="G17" s="142"/>
      <c r="H17" s="151"/>
      <c r="I17" s="145"/>
      <c r="J17" s="146"/>
      <c r="K17" s="143"/>
    </row>
    <row r="18" spans="2:12" x14ac:dyDescent="0.3">
      <c r="B18" s="140"/>
      <c r="C18" s="150"/>
      <c r="D18" s="142"/>
      <c r="E18" s="143"/>
      <c r="F18" s="150"/>
      <c r="G18" s="142"/>
      <c r="H18" s="151"/>
      <c r="I18" s="152"/>
      <c r="J18" s="146"/>
      <c r="K18" s="153"/>
    </row>
    <row r="19" spans="2:12" ht="15" customHeight="1" x14ac:dyDescent="0.3">
      <c r="B19" s="603" t="s">
        <v>17</v>
      </c>
      <c r="C19" s="604"/>
      <c r="D19" s="154">
        <f>SUM(D15:D16)</f>
        <v>0</v>
      </c>
      <c r="E19" s="605" t="s">
        <v>17</v>
      </c>
      <c r="F19" s="606"/>
      <c r="G19" s="154">
        <v>1</v>
      </c>
      <c r="H19" s="155"/>
      <c r="I19" s="156">
        <f>SUM(I14:I18)</f>
        <v>0</v>
      </c>
      <c r="J19" s="157"/>
      <c r="K19" s="157"/>
    </row>
    <row r="23" spans="2:12" x14ac:dyDescent="0.3">
      <c r="L23" s="129"/>
    </row>
    <row r="24" spans="2:12" x14ac:dyDescent="0.3">
      <c r="L24" s="129"/>
    </row>
    <row r="25" spans="2:12" x14ac:dyDescent="0.3">
      <c r="L25" s="129"/>
    </row>
    <row r="26" spans="2:12" x14ac:dyDescent="0.3">
      <c r="L26" s="129"/>
    </row>
    <row r="27" spans="2:12" x14ac:dyDescent="0.3">
      <c r="L27" s="129"/>
    </row>
    <row r="28" spans="2:12" x14ac:dyDescent="0.3">
      <c r="L28" s="129"/>
    </row>
    <row r="30" spans="2:12" x14ac:dyDescent="0.3">
      <c r="L30" s="130"/>
    </row>
  </sheetData>
  <mergeCells count="17">
    <mergeCell ref="B19:C19"/>
    <mergeCell ref="E19:F19"/>
    <mergeCell ref="K15:K16"/>
    <mergeCell ref="C10:E10"/>
    <mergeCell ref="I12:K12"/>
    <mergeCell ref="C8:E8"/>
    <mergeCell ref="C9:E9"/>
    <mergeCell ref="B12:H12"/>
    <mergeCell ref="C6:E6"/>
    <mergeCell ref="C7:E7"/>
    <mergeCell ref="B1:B4"/>
    <mergeCell ref="C1:H1"/>
    <mergeCell ref="I1:J4"/>
    <mergeCell ref="C2:H2"/>
    <mergeCell ref="C3:H3"/>
    <mergeCell ref="C4:F4"/>
    <mergeCell ref="G4:H4"/>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3"/>
  <dimension ref="J9:N27"/>
  <sheetViews>
    <sheetView workbookViewId="0">
      <selection activeCell="G36" sqref="G36"/>
    </sheetView>
  </sheetViews>
  <sheetFormatPr defaultColWidth="11.5546875" defaultRowHeight="14.4" x14ac:dyDescent="0.3"/>
  <sheetData>
    <row r="9" spans="10:12" x14ac:dyDescent="0.3">
      <c r="K9" s="128" t="s">
        <v>213</v>
      </c>
      <c r="L9" s="128" t="s">
        <v>214</v>
      </c>
    </row>
    <row r="10" spans="10:12" x14ac:dyDescent="0.3">
      <c r="J10" s="125" t="s">
        <v>208</v>
      </c>
      <c r="K10" s="125">
        <v>77</v>
      </c>
      <c r="L10" s="125">
        <v>2</v>
      </c>
    </row>
    <row r="11" spans="10:12" x14ac:dyDescent="0.3">
      <c r="J11" s="99"/>
      <c r="K11" s="99"/>
      <c r="L11" s="99">
        <v>37</v>
      </c>
    </row>
    <row r="12" spans="10:12" x14ac:dyDescent="0.3">
      <c r="J12" s="99"/>
      <c r="K12" s="99"/>
      <c r="L12" s="99">
        <v>43</v>
      </c>
    </row>
    <row r="13" spans="10:12" x14ac:dyDescent="0.3">
      <c r="K13" s="99" t="s">
        <v>4</v>
      </c>
      <c r="L13" s="123">
        <f>SUM(L10:L12)</f>
        <v>82</v>
      </c>
    </row>
    <row r="14" spans="10:12" x14ac:dyDescent="0.3">
      <c r="J14" s="125" t="s">
        <v>209</v>
      </c>
      <c r="K14" s="125">
        <v>115</v>
      </c>
      <c r="L14" s="125">
        <v>16</v>
      </c>
    </row>
    <row r="15" spans="10:12" x14ac:dyDescent="0.3">
      <c r="J15" s="99"/>
      <c r="K15" s="99"/>
      <c r="L15" s="99">
        <v>27</v>
      </c>
    </row>
    <row r="16" spans="10:12" x14ac:dyDescent="0.3">
      <c r="J16" s="99"/>
      <c r="K16" s="99"/>
      <c r="L16" s="99">
        <v>10</v>
      </c>
    </row>
    <row r="17" spans="10:14" x14ac:dyDescent="0.3">
      <c r="J17" s="99"/>
      <c r="K17" s="99" t="s">
        <v>4</v>
      </c>
      <c r="L17" s="123">
        <f>SUM(L14:L16)</f>
        <v>53</v>
      </c>
    </row>
    <row r="18" spans="10:14" x14ac:dyDescent="0.3">
      <c r="J18" s="125" t="s">
        <v>210</v>
      </c>
      <c r="K18" s="125">
        <v>7</v>
      </c>
      <c r="L18" s="125">
        <v>13</v>
      </c>
    </row>
    <row r="19" spans="10:14" x14ac:dyDescent="0.3">
      <c r="J19" s="99"/>
      <c r="K19" s="99"/>
      <c r="L19" s="99">
        <v>14</v>
      </c>
    </row>
    <row r="20" spans="10:14" x14ac:dyDescent="0.3">
      <c r="J20" s="99"/>
      <c r="K20" s="99"/>
      <c r="L20" s="99">
        <v>10</v>
      </c>
    </row>
    <row r="21" spans="10:14" x14ac:dyDescent="0.3">
      <c r="J21" s="99"/>
      <c r="K21" s="99" t="s">
        <v>4</v>
      </c>
      <c r="L21" s="123">
        <f>SUM(L18:L20)</f>
        <v>37</v>
      </c>
    </row>
    <row r="22" spans="10:14" x14ac:dyDescent="0.3">
      <c r="J22" s="125" t="s">
        <v>211</v>
      </c>
      <c r="K22" s="125">
        <v>52</v>
      </c>
      <c r="L22" s="125">
        <v>10</v>
      </c>
    </row>
    <row r="23" spans="10:14" x14ac:dyDescent="0.3">
      <c r="J23" s="99"/>
      <c r="K23" s="99"/>
      <c r="L23" s="99">
        <v>0</v>
      </c>
    </row>
    <row r="24" spans="10:14" x14ac:dyDescent="0.3">
      <c r="J24" s="99"/>
      <c r="K24" s="99"/>
      <c r="L24" s="99">
        <v>59</v>
      </c>
    </row>
    <row r="25" spans="10:14" x14ac:dyDescent="0.3">
      <c r="J25" s="99"/>
      <c r="K25" s="99" t="s">
        <v>4</v>
      </c>
      <c r="L25" s="123">
        <f>SUM(L22:L24)</f>
        <v>69</v>
      </c>
    </row>
    <row r="27" spans="10:14" x14ac:dyDescent="0.3">
      <c r="J27" s="126" t="s">
        <v>212</v>
      </c>
      <c r="K27" s="126">
        <f>SUM(K10:K22)</f>
        <v>251</v>
      </c>
      <c r="L27" s="126">
        <f>+L13+L17+L21+L25</f>
        <v>241</v>
      </c>
      <c r="M27" s="127">
        <f>+L27/K27</f>
        <v>0.96015936254980083</v>
      </c>
      <c r="N27" s="124"/>
    </row>
  </sheetData>
  <pageMargins left="0.7" right="0.7" top="0.75" bottom="0.75" header="0.3" footer="0.3"/>
  <pageSetup orientation="portrait"/>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4"/>
  <dimension ref="A1"/>
  <sheetViews>
    <sheetView workbookViewId="0">
      <selection activeCell="D15" sqref="D15:D35"/>
    </sheetView>
  </sheetViews>
  <sheetFormatPr defaultColWidth="11.5546875" defaultRowHeight="14.4" x14ac:dyDescent="0.3"/>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9" tint="-0.249977111117893"/>
  </sheetPr>
  <dimension ref="B1:X68"/>
  <sheetViews>
    <sheetView topLeftCell="A37" zoomScale="90" zoomScaleNormal="90" zoomScalePageLayoutView="90" workbookViewId="0">
      <selection activeCell="C51" sqref="C51:I51"/>
    </sheetView>
  </sheetViews>
  <sheetFormatPr defaultColWidth="10.77734375" defaultRowHeight="13.2" x14ac:dyDescent="0.25"/>
  <cols>
    <col min="1" max="1" width="1" style="7" customWidth="1"/>
    <col min="2" max="2" width="25.44140625" style="8" customWidth="1"/>
    <col min="3" max="3" width="14.44140625" style="7" customWidth="1"/>
    <col min="4" max="4" width="20.109375" style="7" customWidth="1"/>
    <col min="5" max="5" width="16.44140625" style="7" customWidth="1"/>
    <col min="6" max="6" width="25" style="7" customWidth="1"/>
    <col min="7" max="7" width="22" style="9" customWidth="1"/>
    <col min="8" max="8" width="20.44140625" style="7" customWidth="1"/>
    <col min="9" max="11" width="22.44140625" style="7" customWidth="1"/>
    <col min="12" max="24" width="10.77734375" style="3"/>
    <col min="25" max="16384" width="10.77734375" style="7"/>
  </cols>
  <sheetData>
    <row r="1" spans="2:14" ht="6" customHeight="1" thickBot="1" x14ac:dyDescent="0.3"/>
    <row r="2" spans="2:14" ht="25.5" customHeight="1" x14ac:dyDescent="0.25">
      <c r="B2" s="386"/>
      <c r="C2" s="384" t="s">
        <v>24</v>
      </c>
      <c r="D2" s="384"/>
      <c r="E2" s="384"/>
      <c r="F2" s="384"/>
      <c r="G2" s="384"/>
      <c r="H2" s="384"/>
      <c r="I2" s="388"/>
      <c r="J2" s="10"/>
      <c r="K2" s="10"/>
      <c r="M2" s="11" t="s">
        <v>47</v>
      </c>
    </row>
    <row r="3" spans="2:14" ht="25.5" customHeight="1" x14ac:dyDescent="0.25">
      <c r="B3" s="387"/>
      <c r="C3" s="385" t="s">
        <v>25</v>
      </c>
      <c r="D3" s="385"/>
      <c r="E3" s="385"/>
      <c r="F3" s="385"/>
      <c r="G3" s="385"/>
      <c r="H3" s="385"/>
      <c r="I3" s="389"/>
      <c r="J3" s="10"/>
      <c r="K3" s="10"/>
      <c r="M3" s="11" t="s">
        <v>48</v>
      </c>
    </row>
    <row r="4" spans="2:14" ht="25.5" customHeight="1" x14ac:dyDescent="0.25">
      <c r="B4" s="387"/>
      <c r="C4" s="385" t="s">
        <v>49</v>
      </c>
      <c r="D4" s="385"/>
      <c r="E4" s="385"/>
      <c r="F4" s="385"/>
      <c r="G4" s="385"/>
      <c r="H4" s="385"/>
      <c r="I4" s="389"/>
      <c r="J4" s="10"/>
      <c r="K4" s="10"/>
      <c r="M4" s="11" t="s">
        <v>50</v>
      </c>
    </row>
    <row r="5" spans="2:14" ht="25.5" customHeight="1" x14ac:dyDescent="0.25">
      <c r="B5" s="387"/>
      <c r="C5" s="385" t="s">
        <v>51</v>
      </c>
      <c r="D5" s="385"/>
      <c r="E5" s="385"/>
      <c r="F5" s="385"/>
      <c r="G5" s="390" t="s">
        <v>52</v>
      </c>
      <c r="H5" s="390"/>
      <c r="I5" s="389"/>
      <c r="J5" s="10"/>
      <c r="K5" s="10"/>
      <c r="M5" s="11" t="s">
        <v>53</v>
      </c>
    </row>
    <row r="6" spans="2:14" ht="23.25" customHeight="1" x14ac:dyDescent="0.25">
      <c r="B6" s="369" t="s">
        <v>54</v>
      </c>
      <c r="C6" s="370"/>
      <c r="D6" s="370"/>
      <c r="E6" s="370"/>
      <c r="F6" s="370"/>
      <c r="G6" s="370"/>
      <c r="H6" s="370"/>
      <c r="I6" s="371"/>
      <c r="J6" s="12"/>
      <c r="K6" s="12"/>
    </row>
    <row r="7" spans="2:14" ht="24" customHeight="1" x14ac:dyDescent="0.25">
      <c r="B7" s="372" t="s">
        <v>55</v>
      </c>
      <c r="C7" s="373"/>
      <c r="D7" s="373"/>
      <c r="E7" s="373"/>
      <c r="F7" s="373"/>
      <c r="G7" s="373"/>
      <c r="H7" s="373"/>
      <c r="I7" s="374"/>
      <c r="J7" s="13"/>
      <c r="K7" s="13"/>
    </row>
    <row r="8" spans="2:14" ht="24" customHeight="1" x14ac:dyDescent="0.25">
      <c r="B8" s="375" t="s">
        <v>56</v>
      </c>
      <c r="C8" s="376"/>
      <c r="D8" s="376"/>
      <c r="E8" s="376"/>
      <c r="F8" s="376"/>
      <c r="G8" s="376"/>
      <c r="H8" s="376"/>
      <c r="I8" s="377"/>
      <c r="J8" s="55"/>
      <c r="K8" s="55"/>
      <c r="N8" s="6" t="s">
        <v>57</v>
      </c>
    </row>
    <row r="9" spans="2:14" ht="30.75" customHeight="1" x14ac:dyDescent="0.25">
      <c r="B9" s="95" t="s">
        <v>58</v>
      </c>
      <c r="C9" s="56">
        <v>231</v>
      </c>
      <c r="D9" s="381" t="s">
        <v>59</v>
      </c>
      <c r="E9" s="381"/>
      <c r="F9" s="332" t="s">
        <v>201</v>
      </c>
      <c r="G9" s="333"/>
      <c r="H9" s="333"/>
      <c r="I9" s="334"/>
      <c r="J9" s="14"/>
      <c r="K9" s="14"/>
      <c r="M9" s="11" t="s">
        <v>60</v>
      </c>
      <c r="N9" s="6" t="s">
        <v>61</v>
      </c>
    </row>
    <row r="10" spans="2:14" ht="30.75" customHeight="1" x14ac:dyDescent="0.25">
      <c r="B10" s="17" t="s">
        <v>62</v>
      </c>
      <c r="C10" s="57" t="s">
        <v>81</v>
      </c>
      <c r="D10" s="382" t="s">
        <v>63</v>
      </c>
      <c r="E10" s="383"/>
      <c r="F10" s="366" t="s">
        <v>155</v>
      </c>
      <c r="G10" s="367"/>
      <c r="H10" s="15" t="s">
        <v>64</v>
      </c>
      <c r="I10" s="110" t="s">
        <v>81</v>
      </c>
      <c r="J10" s="16"/>
      <c r="K10" s="16"/>
      <c r="M10" s="11" t="s">
        <v>65</v>
      </c>
      <c r="N10" s="6" t="s">
        <v>66</v>
      </c>
    </row>
    <row r="11" spans="2:14" ht="30.75" customHeight="1" x14ac:dyDescent="0.25">
      <c r="B11" s="17" t="s">
        <v>67</v>
      </c>
      <c r="C11" s="378" t="s">
        <v>156</v>
      </c>
      <c r="D11" s="378"/>
      <c r="E11" s="378"/>
      <c r="F11" s="378"/>
      <c r="G11" s="15" t="s">
        <v>68</v>
      </c>
      <c r="H11" s="379">
        <v>1032</v>
      </c>
      <c r="I11" s="380"/>
      <c r="J11" s="18"/>
      <c r="K11" s="18"/>
      <c r="M11" s="11" t="s">
        <v>69</v>
      </c>
      <c r="N11" s="6" t="s">
        <v>70</v>
      </c>
    </row>
    <row r="12" spans="2:14" ht="30.75" customHeight="1" x14ac:dyDescent="0.25">
      <c r="B12" s="17" t="s">
        <v>71</v>
      </c>
      <c r="C12" s="363" t="s">
        <v>65</v>
      </c>
      <c r="D12" s="363"/>
      <c r="E12" s="363"/>
      <c r="F12" s="363"/>
      <c r="G12" s="15" t="s">
        <v>72</v>
      </c>
      <c r="H12" s="364" t="s">
        <v>157</v>
      </c>
      <c r="I12" s="365"/>
      <c r="J12" s="19"/>
      <c r="K12" s="19"/>
      <c r="M12" s="20" t="s">
        <v>73</v>
      </c>
    </row>
    <row r="13" spans="2:14" ht="30.75" customHeight="1" x14ac:dyDescent="0.25">
      <c r="B13" s="17" t="s">
        <v>74</v>
      </c>
      <c r="C13" s="359" t="s">
        <v>45</v>
      </c>
      <c r="D13" s="359"/>
      <c r="E13" s="359"/>
      <c r="F13" s="359"/>
      <c r="G13" s="359"/>
      <c r="H13" s="359"/>
      <c r="I13" s="360"/>
      <c r="J13" s="21"/>
      <c r="K13" s="21"/>
      <c r="M13" s="20"/>
    </row>
    <row r="14" spans="2:14" ht="30.75" customHeight="1" x14ac:dyDescent="0.25">
      <c r="B14" s="17" t="s">
        <v>75</v>
      </c>
      <c r="C14" s="366" t="s">
        <v>202</v>
      </c>
      <c r="D14" s="367"/>
      <c r="E14" s="367"/>
      <c r="F14" s="367"/>
      <c r="G14" s="367"/>
      <c r="H14" s="367"/>
      <c r="I14" s="368"/>
      <c r="J14" s="16"/>
      <c r="K14" s="16"/>
      <c r="M14" s="20"/>
      <c r="N14" s="6" t="s">
        <v>76</v>
      </c>
    </row>
    <row r="15" spans="2:14" ht="30.75" customHeight="1" x14ac:dyDescent="0.25">
      <c r="B15" s="17" t="s">
        <v>77</v>
      </c>
      <c r="C15" s="353" t="s">
        <v>203</v>
      </c>
      <c r="D15" s="353"/>
      <c r="E15" s="353"/>
      <c r="F15" s="353"/>
      <c r="G15" s="15" t="s">
        <v>78</v>
      </c>
      <c r="H15" s="355" t="s">
        <v>91</v>
      </c>
      <c r="I15" s="356"/>
      <c r="J15" s="16"/>
      <c r="K15" s="16"/>
      <c r="M15" s="20" t="s">
        <v>80</v>
      </c>
      <c r="N15" s="6" t="s">
        <v>81</v>
      </c>
    </row>
    <row r="16" spans="2:14" ht="30.75" customHeight="1" x14ac:dyDescent="0.25">
      <c r="B16" s="17" t="s">
        <v>82</v>
      </c>
      <c r="C16" s="357" t="s">
        <v>215</v>
      </c>
      <c r="D16" s="358"/>
      <c r="E16" s="358"/>
      <c r="F16" s="358"/>
      <c r="G16" s="15" t="s">
        <v>83</v>
      </c>
      <c r="H16" s="355" t="s">
        <v>70</v>
      </c>
      <c r="I16" s="356"/>
      <c r="J16" s="16"/>
      <c r="K16" s="16"/>
      <c r="M16" s="20" t="s">
        <v>84</v>
      </c>
    </row>
    <row r="17" spans="2:14" ht="36" customHeight="1" x14ac:dyDescent="0.25">
      <c r="B17" s="17" t="s">
        <v>85</v>
      </c>
      <c r="C17" s="359" t="s">
        <v>204</v>
      </c>
      <c r="D17" s="359"/>
      <c r="E17" s="359"/>
      <c r="F17" s="359"/>
      <c r="G17" s="359"/>
      <c r="H17" s="359"/>
      <c r="I17" s="360"/>
      <c r="J17" s="21"/>
      <c r="K17" s="21"/>
      <c r="M17" s="20" t="s">
        <v>86</v>
      </c>
      <c r="N17" s="6" t="s">
        <v>39</v>
      </c>
    </row>
    <row r="18" spans="2:14" ht="30.75" customHeight="1" x14ac:dyDescent="0.25">
      <c r="B18" s="17" t="s">
        <v>87</v>
      </c>
      <c r="C18" s="353" t="s">
        <v>163</v>
      </c>
      <c r="D18" s="353"/>
      <c r="E18" s="353"/>
      <c r="F18" s="353"/>
      <c r="G18" s="353"/>
      <c r="H18" s="353"/>
      <c r="I18" s="354"/>
      <c r="J18" s="22"/>
      <c r="K18" s="22"/>
      <c r="M18" s="20" t="s">
        <v>88</v>
      </c>
      <c r="N18" s="6" t="s">
        <v>40</v>
      </c>
    </row>
    <row r="19" spans="2:14" ht="30.75" customHeight="1" x14ac:dyDescent="0.25">
      <c r="B19" s="17" t="s">
        <v>89</v>
      </c>
      <c r="C19" s="353" t="s">
        <v>159</v>
      </c>
      <c r="D19" s="353"/>
      <c r="E19" s="353"/>
      <c r="F19" s="353"/>
      <c r="G19" s="353"/>
      <c r="H19" s="353"/>
      <c r="I19" s="354"/>
      <c r="J19" s="23"/>
      <c r="K19" s="23"/>
      <c r="M19" s="20"/>
      <c r="N19" s="6" t="s">
        <v>41</v>
      </c>
    </row>
    <row r="20" spans="2:14" ht="30.75" customHeight="1" x14ac:dyDescent="0.25">
      <c r="B20" s="17" t="s">
        <v>90</v>
      </c>
      <c r="C20" s="361" t="s">
        <v>151</v>
      </c>
      <c r="D20" s="361"/>
      <c r="E20" s="361"/>
      <c r="F20" s="361"/>
      <c r="G20" s="361"/>
      <c r="H20" s="361"/>
      <c r="I20" s="362"/>
      <c r="J20" s="24"/>
      <c r="K20" s="24"/>
      <c r="M20" s="20" t="s">
        <v>91</v>
      </c>
      <c r="N20" s="6" t="s">
        <v>42</v>
      </c>
    </row>
    <row r="21" spans="2:14" ht="27.75" customHeight="1" x14ac:dyDescent="0.25">
      <c r="B21" s="348" t="s">
        <v>92</v>
      </c>
      <c r="C21" s="350" t="s">
        <v>93</v>
      </c>
      <c r="D21" s="350"/>
      <c r="E21" s="350"/>
      <c r="F21" s="351" t="s">
        <v>94</v>
      </c>
      <c r="G21" s="351"/>
      <c r="H21" s="351"/>
      <c r="I21" s="352"/>
      <c r="J21" s="25"/>
      <c r="K21" s="25"/>
      <c r="M21" s="20" t="s">
        <v>79</v>
      </c>
      <c r="N21" s="6" t="s">
        <v>43</v>
      </c>
    </row>
    <row r="22" spans="2:14" ht="27" customHeight="1" x14ac:dyDescent="0.25">
      <c r="B22" s="349"/>
      <c r="C22" s="353" t="s">
        <v>160</v>
      </c>
      <c r="D22" s="353"/>
      <c r="E22" s="353"/>
      <c r="F22" s="353" t="s">
        <v>161</v>
      </c>
      <c r="G22" s="353"/>
      <c r="H22" s="353"/>
      <c r="I22" s="354"/>
      <c r="J22" s="23"/>
      <c r="K22" s="23"/>
      <c r="M22" s="20" t="s">
        <v>95</v>
      </c>
      <c r="N22" s="6" t="s">
        <v>44</v>
      </c>
    </row>
    <row r="23" spans="2:14" ht="39.75" customHeight="1" x14ac:dyDescent="0.25">
      <c r="B23" s="17" t="s">
        <v>96</v>
      </c>
      <c r="C23" s="355" t="s">
        <v>151</v>
      </c>
      <c r="D23" s="355"/>
      <c r="E23" s="355"/>
      <c r="F23" s="355" t="s">
        <v>151</v>
      </c>
      <c r="G23" s="355"/>
      <c r="H23" s="355"/>
      <c r="I23" s="356"/>
      <c r="J23" s="16"/>
      <c r="K23" s="16"/>
      <c r="M23" s="20"/>
      <c r="N23" s="6" t="s">
        <v>45</v>
      </c>
    </row>
    <row r="24" spans="2:14" ht="44.25" customHeight="1" x14ac:dyDescent="0.25">
      <c r="B24" s="17" t="s">
        <v>97</v>
      </c>
      <c r="C24" s="329" t="s">
        <v>205</v>
      </c>
      <c r="D24" s="330"/>
      <c r="E24" s="331"/>
      <c r="F24" s="332" t="s">
        <v>206</v>
      </c>
      <c r="G24" s="333"/>
      <c r="H24" s="333"/>
      <c r="I24" s="334"/>
      <c r="J24" s="22"/>
      <c r="K24" s="22"/>
      <c r="M24" s="26"/>
      <c r="N24" s="6" t="s">
        <v>46</v>
      </c>
    </row>
    <row r="25" spans="2:14" ht="29.25" customHeight="1" x14ac:dyDescent="0.25">
      <c r="B25" s="17" t="s">
        <v>98</v>
      </c>
      <c r="C25" s="335" t="s">
        <v>215</v>
      </c>
      <c r="D25" s="336"/>
      <c r="E25" s="337"/>
      <c r="F25" s="15" t="s">
        <v>99</v>
      </c>
      <c r="G25" s="338">
        <v>0.3</v>
      </c>
      <c r="H25" s="339"/>
      <c r="I25" s="340"/>
      <c r="J25" s="27"/>
      <c r="K25" s="27"/>
      <c r="M25" s="26"/>
    </row>
    <row r="26" spans="2:14" ht="27" customHeight="1" x14ac:dyDescent="0.25">
      <c r="B26" s="17" t="s">
        <v>100</v>
      </c>
      <c r="C26" s="332" t="s">
        <v>216</v>
      </c>
      <c r="D26" s="333"/>
      <c r="E26" s="341"/>
      <c r="F26" s="15" t="s">
        <v>101</v>
      </c>
      <c r="G26" s="342">
        <v>0.3</v>
      </c>
      <c r="H26" s="343"/>
      <c r="I26" s="344"/>
      <c r="J26" s="28"/>
      <c r="K26" s="28"/>
      <c r="M26" s="26"/>
    </row>
    <row r="27" spans="2:14" ht="47.25" customHeight="1" x14ac:dyDescent="0.25">
      <c r="B27" s="94" t="s">
        <v>102</v>
      </c>
      <c r="C27" s="345" t="s">
        <v>86</v>
      </c>
      <c r="D27" s="346"/>
      <c r="E27" s="347"/>
      <c r="F27" s="29" t="s">
        <v>103</v>
      </c>
      <c r="G27" s="342" t="s">
        <v>182</v>
      </c>
      <c r="H27" s="343"/>
      <c r="I27" s="344"/>
      <c r="J27" s="25"/>
      <c r="K27" s="25"/>
      <c r="M27" s="26"/>
    </row>
    <row r="28" spans="2:14" ht="30" customHeight="1" x14ac:dyDescent="0.25">
      <c r="B28" s="312" t="s">
        <v>104</v>
      </c>
      <c r="C28" s="313"/>
      <c r="D28" s="313"/>
      <c r="E28" s="313"/>
      <c r="F28" s="313"/>
      <c r="G28" s="313"/>
      <c r="H28" s="313"/>
      <c r="I28" s="314"/>
      <c r="J28" s="55"/>
      <c r="K28" s="55"/>
      <c r="M28" s="26"/>
    </row>
    <row r="29" spans="2:14" ht="56.25" customHeight="1" x14ac:dyDescent="0.25">
      <c r="B29" s="30" t="s">
        <v>105</v>
      </c>
      <c r="C29" s="31" t="s">
        <v>106</v>
      </c>
      <c r="D29" s="31" t="s">
        <v>107</v>
      </c>
      <c r="E29" s="31" t="s">
        <v>108</v>
      </c>
      <c r="F29" s="31" t="s">
        <v>109</v>
      </c>
      <c r="G29" s="32" t="s">
        <v>110</v>
      </c>
      <c r="H29" s="32" t="s">
        <v>111</v>
      </c>
      <c r="I29" s="33" t="s">
        <v>112</v>
      </c>
      <c r="J29" s="67" t="s">
        <v>162</v>
      </c>
      <c r="K29" s="23"/>
      <c r="M29" s="26"/>
    </row>
    <row r="30" spans="2:14" ht="19.5" customHeight="1" x14ac:dyDescent="0.25">
      <c r="B30" s="34" t="s">
        <v>113</v>
      </c>
      <c r="C30" s="68">
        <v>0</v>
      </c>
      <c r="D30" s="69">
        <f>+C30</f>
        <v>0</v>
      </c>
      <c r="E30" s="89">
        <v>0</v>
      </c>
      <c r="F30" s="70">
        <f>+E30</f>
        <v>0</v>
      </c>
      <c r="G30" s="46" t="e">
        <f>+C30/E30</f>
        <v>#DIV/0!</v>
      </c>
      <c r="H30" s="47" t="e">
        <f>+D30/F30</f>
        <v>#DIV/0!</v>
      </c>
      <c r="I30" s="48">
        <f>+D30/$G$26</f>
        <v>0</v>
      </c>
      <c r="J30" s="66">
        <v>0.99</v>
      </c>
      <c r="K30" s="35"/>
      <c r="M30" s="26"/>
    </row>
    <row r="31" spans="2:14" ht="19.5" customHeight="1" x14ac:dyDescent="0.25">
      <c r="B31" s="34" t="s">
        <v>114</v>
      </c>
      <c r="C31" s="68">
        <v>0</v>
      </c>
      <c r="D31" s="69">
        <f>+D30+C31</f>
        <v>0</v>
      </c>
      <c r="E31" s="89">
        <v>0</v>
      </c>
      <c r="F31" s="70">
        <f>+F30+E31</f>
        <v>0</v>
      </c>
      <c r="G31" s="46" t="e">
        <f t="shared" ref="G31:H40" si="0">+C31/E31</f>
        <v>#DIV/0!</v>
      </c>
      <c r="H31" s="47" t="e">
        <f t="shared" si="0"/>
        <v>#DIV/0!</v>
      </c>
      <c r="I31" s="48">
        <f t="shared" ref="I31:I41" si="1">+D31/$G$26</f>
        <v>0</v>
      </c>
      <c r="J31" s="66">
        <v>0.99</v>
      </c>
      <c r="K31" s="35"/>
      <c r="M31" s="26"/>
    </row>
    <row r="32" spans="2:14" ht="19.5" customHeight="1" x14ac:dyDescent="0.25">
      <c r="B32" s="34" t="s">
        <v>115</v>
      </c>
      <c r="C32" s="68">
        <v>0</v>
      </c>
      <c r="D32" s="69">
        <f t="shared" ref="D32:D40" si="2">+D31+C32</f>
        <v>0</v>
      </c>
      <c r="E32" s="89">
        <v>0.19</v>
      </c>
      <c r="F32" s="70">
        <f t="shared" ref="F32:F41" si="3">+F31+E32</f>
        <v>0.19</v>
      </c>
      <c r="G32" s="46">
        <f t="shared" si="0"/>
        <v>0</v>
      </c>
      <c r="H32" s="47">
        <f t="shared" si="0"/>
        <v>0</v>
      </c>
      <c r="I32" s="48">
        <f t="shared" si="1"/>
        <v>0</v>
      </c>
      <c r="J32" s="66">
        <v>0.99</v>
      </c>
      <c r="K32" s="35"/>
      <c r="M32" s="26"/>
    </row>
    <row r="33" spans="2:11" ht="19.5" customHeight="1" x14ac:dyDescent="0.25">
      <c r="B33" s="34" t="s">
        <v>116</v>
      </c>
      <c r="C33" s="68">
        <v>0</v>
      </c>
      <c r="D33" s="69">
        <f t="shared" si="2"/>
        <v>0</v>
      </c>
      <c r="E33" s="89">
        <v>0</v>
      </c>
      <c r="F33" s="70">
        <f t="shared" si="3"/>
        <v>0.19</v>
      </c>
      <c r="G33" s="46" t="e">
        <f t="shared" si="0"/>
        <v>#DIV/0!</v>
      </c>
      <c r="H33" s="47">
        <f t="shared" si="0"/>
        <v>0</v>
      </c>
      <c r="I33" s="48">
        <f t="shared" si="1"/>
        <v>0</v>
      </c>
      <c r="J33" s="66">
        <v>0.99</v>
      </c>
      <c r="K33" s="35"/>
    </row>
    <row r="34" spans="2:11" ht="19.5" customHeight="1" x14ac:dyDescent="0.25">
      <c r="B34" s="34" t="s">
        <v>117</v>
      </c>
      <c r="C34" s="68">
        <v>0</v>
      </c>
      <c r="D34" s="69">
        <f t="shared" si="2"/>
        <v>0</v>
      </c>
      <c r="E34" s="89">
        <v>0</v>
      </c>
      <c r="F34" s="70">
        <f t="shared" si="3"/>
        <v>0.19</v>
      </c>
      <c r="G34" s="46" t="e">
        <f t="shared" si="0"/>
        <v>#DIV/0!</v>
      </c>
      <c r="H34" s="47">
        <f t="shared" si="0"/>
        <v>0</v>
      </c>
      <c r="I34" s="48">
        <f t="shared" si="1"/>
        <v>0</v>
      </c>
      <c r="J34" s="66">
        <v>0.99</v>
      </c>
      <c r="K34" s="35"/>
    </row>
    <row r="35" spans="2:11" ht="19.5" customHeight="1" x14ac:dyDescent="0.25">
      <c r="B35" s="34" t="s">
        <v>118</v>
      </c>
      <c r="C35" s="68">
        <v>0</v>
      </c>
      <c r="D35" s="69">
        <f t="shared" si="2"/>
        <v>0</v>
      </c>
      <c r="E35" s="89">
        <v>0</v>
      </c>
      <c r="F35" s="70">
        <f t="shared" si="3"/>
        <v>0.19</v>
      </c>
      <c r="G35" s="46" t="e">
        <f t="shared" si="0"/>
        <v>#DIV/0!</v>
      </c>
      <c r="H35" s="47">
        <f t="shared" si="0"/>
        <v>0</v>
      </c>
      <c r="I35" s="48">
        <f t="shared" si="1"/>
        <v>0</v>
      </c>
      <c r="J35" s="66">
        <v>0.99</v>
      </c>
      <c r="K35" s="35"/>
    </row>
    <row r="36" spans="2:11" ht="19.5" customHeight="1" x14ac:dyDescent="0.25">
      <c r="B36" s="34" t="s">
        <v>119</v>
      </c>
      <c r="C36" s="68">
        <v>0</v>
      </c>
      <c r="D36" s="69">
        <f t="shared" si="2"/>
        <v>0</v>
      </c>
      <c r="E36" s="89">
        <v>0</v>
      </c>
      <c r="F36" s="70">
        <f t="shared" si="3"/>
        <v>0.19</v>
      </c>
      <c r="G36" s="46" t="e">
        <f t="shared" si="0"/>
        <v>#DIV/0!</v>
      </c>
      <c r="H36" s="47">
        <f t="shared" si="0"/>
        <v>0</v>
      </c>
      <c r="I36" s="48">
        <f t="shared" si="1"/>
        <v>0</v>
      </c>
      <c r="J36" s="66">
        <v>0.99</v>
      </c>
      <c r="K36" s="35"/>
    </row>
    <row r="37" spans="2:11" ht="19.5" customHeight="1" x14ac:dyDescent="0.25">
      <c r="B37" s="34" t="s">
        <v>120</v>
      </c>
      <c r="C37" s="68">
        <v>0</v>
      </c>
      <c r="D37" s="69">
        <f t="shared" si="2"/>
        <v>0</v>
      </c>
      <c r="E37" s="89">
        <v>0</v>
      </c>
      <c r="F37" s="70">
        <f t="shared" si="3"/>
        <v>0.19</v>
      </c>
      <c r="G37" s="46" t="e">
        <f t="shared" si="0"/>
        <v>#DIV/0!</v>
      </c>
      <c r="H37" s="47">
        <f t="shared" si="0"/>
        <v>0</v>
      </c>
      <c r="I37" s="48">
        <f t="shared" si="1"/>
        <v>0</v>
      </c>
      <c r="J37" s="66">
        <v>0.99</v>
      </c>
      <c r="K37" s="35"/>
    </row>
    <row r="38" spans="2:11" ht="19.5" customHeight="1" x14ac:dyDescent="0.25">
      <c r="B38" s="34" t="s">
        <v>121</v>
      </c>
      <c r="C38" s="68">
        <v>0</v>
      </c>
      <c r="D38" s="69">
        <f t="shared" si="2"/>
        <v>0</v>
      </c>
      <c r="E38" s="89">
        <v>0.02</v>
      </c>
      <c r="F38" s="70">
        <f t="shared" si="3"/>
        <v>0.21</v>
      </c>
      <c r="G38" s="46">
        <f t="shared" si="0"/>
        <v>0</v>
      </c>
      <c r="H38" s="47">
        <f t="shared" si="0"/>
        <v>0</v>
      </c>
      <c r="I38" s="48">
        <f t="shared" si="1"/>
        <v>0</v>
      </c>
      <c r="J38" s="66">
        <v>0.99</v>
      </c>
      <c r="K38" s="35"/>
    </row>
    <row r="39" spans="2:11" ht="19.5" customHeight="1" x14ac:dyDescent="0.25">
      <c r="B39" s="34" t="s">
        <v>122</v>
      </c>
      <c r="C39" s="68">
        <v>0</v>
      </c>
      <c r="D39" s="69">
        <f t="shared" si="2"/>
        <v>0</v>
      </c>
      <c r="E39" s="89">
        <v>0</v>
      </c>
      <c r="F39" s="70">
        <f t="shared" si="3"/>
        <v>0.21</v>
      </c>
      <c r="G39" s="46" t="e">
        <f t="shared" si="0"/>
        <v>#DIV/0!</v>
      </c>
      <c r="H39" s="47">
        <f t="shared" si="0"/>
        <v>0</v>
      </c>
      <c r="I39" s="48">
        <f t="shared" si="1"/>
        <v>0</v>
      </c>
      <c r="J39" s="66">
        <v>0.99</v>
      </c>
      <c r="K39" s="35"/>
    </row>
    <row r="40" spans="2:11" ht="19.5" customHeight="1" x14ac:dyDescent="0.25">
      <c r="B40" s="34" t="s">
        <v>123</v>
      </c>
      <c r="C40" s="68">
        <v>0</v>
      </c>
      <c r="D40" s="69">
        <f t="shared" si="2"/>
        <v>0</v>
      </c>
      <c r="E40" s="89">
        <v>0</v>
      </c>
      <c r="F40" s="70">
        <f t="shared" si="3"/>
        <v>0.21</v>
      </c>
      <c r="G40" s="46" t="e">
        <f t="shared" si="0"/>
        <v>#DIV/0!</v>
      </c>
      <c r="H40" s="47">
        <f t="shared" si="0"/>
        <v>0</v>
      </c>
      <c r="I40" s="48">
        <f t="shared" si="1"/>
        <v>0</v>
      </c>
      <c r="J40" s="66">
        <v>0.99</v>
      </c>
      <c r="K40" s="35"/>
    </row>
    <row r="41" spans="2:11" ht="19.5" customHeight="1" x14ac:dyDescent="0.25">
      <c r="B41" s="34" t="s">
        <v>124</v>
      </c>
      <c r="C41" s="68">
        <v>0</v>
      </c>
      <c r="D41" s="69">
        <f>+D40+C41</f>
        <v>0</v>
      </c>
      <c r="E41" s="89">
        <v>0.04</v>
      </c>
      <c r="F41" s="70">
        <f t="shared" si="3"/>
        <v>0.25</v>
      </c>
      <c r="G41" s="46">
        <f>+C41/E41</f>
        <v>0</v>
      </c>
      <c r="H41" s="47">
        <f>+D41/F41</f>
        <v>0</v>
      </c>
      <c r="I41" s="48">
        <f t="shared" si="1"/>
        <v>0</v>
      </c>
      <c r="J41" s="66">
        <v>0.99</v>
      </c>
      <c r="K41" s="35"/>
    </row>
    <row r="42" spans="2:11" ht="54.75" customHeight="1" x14ac:dyDescent="0.25">
      <c r="B42" s="74" t="s">
        <v>125</v>
      </c>
      <c r="C42" s="306" t="s">
        <v>224</v>
      </c>
      <c r="D42" s="306"/>
      <c r="E42" s="306"/>
      <c r="F42" s="306"/>
      <c r="G42" s="306"/>
      <c r="H42" s="306"/>
      <c r="I42" s="307"/>
      <c r="J42" s="36"/>
      <c r="K42" s="36"/>
    </row>
    <row r="43" spans="2:11" ht="29.25" customHeight="1" x14ac:dyDescent="0.25">
      <c r="B43" s="312" t="s">
        <v>126</v>
      </c>
      <c r="C43" s="313"/>
      <c r="D43" s="313"/>
      <c r="E43" s="313"/>
      <c r="F43" s="313"/>
      <c r="G43" s="313"/>
      <c r="H43" s="313"/>
      <c r="I43" s="314"/>
      <c r="J43" s="55"/>
      <c r="K43" s="55"/>
    </row>
    <row r="44" spans="2:11" ht="32.25" customHeight="1" x14ac:dyDescent="0.25">
      <c r="B44" s="320"/>
      <c r="C44" s="321"/>
      <c r="D44" s="321"/>
      <c r="E44" s="321"/>
      <c r="F44" s="321"/>
      <c r="G44" s="321"/>
      <c r="H44" s="321"/>
      <c r="I44" s="322"/>
      <c r="J44" s="55"/>
      <c r="K44" s="55"/>
    </row>
    <row r="45" spans="2:11" ht="32.25" customHeight="1" x14ac:dyDescent="0.25">
      <c r="B45" s="323"/>
      <c r="C45" s="324"/>
      <c r="D45" s="324"/>
      <c r="E45" s="324"/>
      <c r="F45" s="324"/>
      <c r="G45" s="324"/>
      <c r="H45" s="324"/>
      <c r="I45" s="325"/>
      <c r="J45" s="36"/>
      <c r="K45" s="36"/>
    </row>
    <row r="46" spans="2:11" ht="32.25" customHeight="1" x14ac:dyDescent="0.25">
      <c r="B46" s="323"/>
      <c r="C46" s="324"/>
      <c r="D46" s="324"/>
      <c r="E46" s="324"/>
      <c r="F46" s="324"/>
      <c r="G46" s="324"/>
      <c r="H46" s="324"/>
      <c r="I46" s="325"/>
      <c r="J46" s="36"/>
      <c r="K46" s="36"/>
    </row>
    <row r="47" spans="2:11" ht="32.25" customHeight="1" x14ac:dyDescent="0.25">
      <c r="B47" s="323"/>
      <c r="C47" s="324"/>
      <c r="D47" s="324"/>
      <c r="E47" s="324"/>
      <c r="F47" s="324"/>
      <c r="G47" s="324"/>
      <c r="H47" s="324"/>
      <c r="I47" s="325"/>
      <c r="J47" s="36"/>
      <c r="K47" s="36"/>
    </row>
    <row r="48" spans="2:11" ht="32.25" customHeight="1" x14ac:dyDescent="0.25">
      <c r="B48" s="326"/>
      <c r="C48" s="327"/>
      <c r="D48" s="327"/>
      <c r="E48" s="327"/>
      <c r="F48" s="327"/>
      <c r="G48" s="327"/>
      <c r="H48" s="327"/>
      <c r="I48" s="328"/>
      <c r="J48" s="12"/>
      <c r="K48" s="12"/>
    </row>
    <row r="49" spans="2:11" ht="83.25" customHeight="1" x14ac:dyDescent="0.25">
      <c r="B49" s="17" t="s">
        <v>127</v>
      </c>
      <c r="C49" s="306" t="s">
        <v>224</v>
      </c>
      <c r="D49" s="306"/>
      <c r="E49" s="306"/>
      <c r="F49" s="306"/>
      <c r="G49" s="306"/>
      <c r="H49" s="306"/>
      <c r="I49" s="307"/>
      <c r="J49" s="37"/>
      <c r="K49" s="37"/>
    </row>
    <row r="50" spans="2:11" ht="34.5" customHeight="1" x14ac:dyDescent="0.25">
      <c r="B50" s="17" t="s">
        <v>128</v>
      </c>
      <c r="C50" s="290" t="s">
        <v>182</v>
      </c>
      <c r="D50" s="290"/>
      <c r="E50" s="290"/>
      <c r="F50" s="290"/>
      <c r="G50" s="290"/>
      <c r="H50" s="290"/>
      <c r="I50" s="308"/>
      <c r="J50" s="37"/>
      <c r="K50" s="37"/>
    </row>
    <row r="51" spans="2:11" ht="34.5" customHeight="1" x14ac:dyDescent="0.25">
      <c r="B51" s="109" t="s">
        <v>129</v>
      </c>
      <c r="C51" s="309" t="s">
        <v>225</v>
      </c>
      <c r="D51" s="310"/>
      <c r="E51" s="310"/>
      <c r="F51" s="310"/>
      <c r="G51" s="310"/>
      <c r="H51" s="310"/>
      <c r="I51" s="311"/>
      <c r="J51" s="37"/>
      <c r="K51" s="37"/>
    </row>
    <row r="52" spans="2:11" ht="29.25" customHeight="1" x14ac:dyDescent="0.25">
      <c r="B52" s="312" t="s">
        <v>130</v>
      </c>
      <c r="C52" s="313"/>
      <c r="D52" s="313"/>
      <c r="E52" s="313"/>
      <c r="F52" s="313"/>
      <c r="G52" s="313"/>
      <c r="H52" s="313"/>
      <c r="I52" s="314"/>
      <c r="J52" s="37"/>
      <c r="K52" s="37"/>
    </row>
    <row r="53" spans="2:11" ht="33" customHeight="1" x14ac:dyDescent="0.25">
      <c r="B53" s="315" t="s">
        <v>131</v>
      </c>
      <c r="C53" s="108" t="s">
        <v>132</v>
      </c>
      <c r="D53" s="316" t="s">
        <v>133</v>
      </c>
      <c r="E53" s="316"/>
      <c r="F53" s="316"/>
      <c r="G53" s="316" t="s">
        <v>134</v>
      </c>
      <c r="H53" s="316"/>
      <c r="I53" s="317"/>
      <c r="J53" s="38"/>
      <c r="K53" s="38"/>
    </row>
    <row r="54" spans="2:11" ht="31.5" customHeight="1" x14ac:dyDescent="0.25">
      <c r="B54" s="315"/>
      <c r="C54" s="39"/>
      <c r="D54" s="290"/>
      <c r="E54" s="290"/>
      <c r="F54" s="290"/>
      <c r="G54" s="318"/>
      <c r="H54" s="318"/>
      <c r="I54" s="319"/>
      <c r="J54" s="38"/>
      <c r="K54" s="38"/>
    </row>
    <row r="55" spans="2:11" ht="31.5" customHeight="1" x14ac:dyDescent="0.25">
      <c r="B55" s="109" t="s">
        <v>135</v>
      </c>
      <c r="C55" s="302" t="s">
        <v>164</v>
      </c>
      <c r="D55" s="302"/>
      <c r="E55" s="303" t="s">
        <v>136</v>
      </c>
      <c r="F55" s="303"/>
      <c r="G55" s="302" t="s">
        <v>186</v>
      </c>
      <c r="H55" s="302"/>
      <c r="I55" s="304"/>
      <c r="J55" s="40"/>
      <c r="K55" s="40"/>
    </row>
    <row r="56" spans="2:11" ht="31.5" customHeight="1" x14ac:dyDescent="0.25">
      <c r="B56" s="109" t="s">
        <v>137</v>
      </c>
      <c r="C56" s="290" t="str">
        <f>+'[3]HV 1'!C56:D56</f>
        <v>NICOLAS ADOLFO CORREAL HUERTAS</v>
      </c>
      <c r="D56" s="290"/>
      <c r="E56" s="305" t="s">
        <v>138</v>
      </c>
      <c r="F56" s="305"/>
      <c r="G56" s="302" t="str">
        <f>+'[4]HV 1'!G56:I56</f>
        <v>DIANA VIDAL</v>
      </c>
      <c r="H56" s="302"/>
      <c r="I56" s="304"/>
      <c r="J56" s="40"/>
      <c r="K56" s="40"/>
    </row>
    <row r="57" spans="2:11" ht="31.5" customHeight="1" x14ac:dyDescent="0.25">
      <c r="B57" s="109" t="s">
        <v>139</v>
      </c>
      <c r="C57" s="290"/>
      <c r="D57" s="290"/>
      <c r="E57" s="291" t="s">
        <v>140</v>
      </c>
      <c r="F57" s="292"/>
      <c r="G57" s="295"/>
      <c r="H57" s="296"/>
      <c r="I57" s="297"/>
      <c r="J57" s="41"/>
      <c r="K57" s="41"/>
    </row>
    <row r="58" spans="2:11" ht="31.5" customHeight="1" thickBot="1" x14ac:dyDescent="0.3">
      <c r="B58" s="75" t="s">
        <v>141</v>
      </c>
      <c r="C58" s="301"/>
      <c r="D58" s="301"/>
      <c r="E58" s="293"/>
      <c r="F58" s="294"/>
      <c r="G58" s="298"/>
      <c r="H58" s="299"/>
      <c r="I58" s="300"/>
      <c r="J58" s="41"/>
      <c r="K58" s="41"/>
    </row>
    <row r="59" spans="2:11" hidden="1" x14ac:dyDescent="0.25">
      <c r="B59" s="3"/>
      <c r="C59" s="3"/>
      <c r="D59" s="5"/>
      <c r="E59" s="5"/>
      <c r="F59" s="5"/>
      <c r="G59" s="5"/>
      <c r="H59" s="5"/>
      <c r="I59" s="58"/>
      <c r="J59" s="42"/>
      <c r="K59" s="42"/>
    </row>
    <row r="60" spans="2:11" hidden="1" x14ac:dyDescent="0.25">
      <c r="B60" s="59"/>
      <c r="C60" s="60"/>
      <c r="D60" s="60"/>
      <c r="E60" s="61"/>
      <c r="F60" s="61"/>
      <c r="G60" s="62"/>
      <c r="H60" s="63"/>
      <c r="I60" s="60"/>
      <c r="J60" s="45"/>
      <c r="K60" s="45"/>
    </row>
    <row r="61" spans="2:11" hidden="1" x14ac:dyDescent="0.25">
      <c r="B61" s="59"/>
      <c r="C61" s="60"/>
      <c r="D61" s="60"/>
      <c r="E61" s="61"/>
      <c r="F61" s="61"/>
      <c r="G61" s="62"/>
      <c r="H61" s="63"/>
      <c r="I61" s="60"/>
      <c r="J61" s="45"/>
      <c r="K61" s="45"/>
    </row>
    <row r="62" spans="2:11" hidden="1" x14ac:dyDescent="0.25">
      <c r="B62" s="59"/>
      <c r="C62" s="60"/>
      <c r="D62" s="60"/>
      <c r="E62" s="61"/>
      <c r="F62" s="61"/>
      <c r="G62" s="62"/>
      <c r="H62" s="63"/>
      <c r="I62" s="60"/>
      <c r="J62" s="45"/>
      <c r="K62" s="45"/>
    </row>
    <row r="63" spans="2:11" hidden="1" x14ac:dyDescent="0.25">
      <c r="B63" s="59"/>
      <c r="C63" s="60"/>
      <c r="D63" s="60"/>
      <c r="E63" s="61"/>
      <c r="F63" s="61"/>
      <c r="G63" s="62"/>
      <c r="H63" s="63"/>
      <c r="I63" s="60"/>
      <c r="J63" s="45"/>
      <c r="K63" s="45"/>
    </row>
    <row r="64" spans="2:11" hidden="1" x14ac:dyDescent="0.25">
      <c r="B64" s="59"/>
      <c r="C64" s="60"/>
      <c r="D64" s="60"/>
      <c r="E64" s="61"/>
      <c r="F64" s="61"/>
      <c r="G64" s="62"/>
      <c r="H64" s="63"/>
      <c r="I64" s="60"/>
      <c r="J64" s="45"/>
      <c r="K64" s="45"/>
    </row>
    <row r="65" spans="2:11" hidden="1" x14ac:dyDescent="0.25">
      <c r="B65" s="59"/>
      <c r="C65" s="60"/>
      <c r="D65" s="60"/>
      <c r="E65" s="61"/>
      <c r="F65" s="61"/>
      <c r="G65" s="62"/>
      <c r="H65" s="63"/>
      <c r="I65" s="60"/>
      <c r="J65" s="45"/>
      <c r="K65" s="45"/>
    </row>
    <row r="66" spans="2:11" hidden="1" x14ac:dyDescent="0.25">
      <c r="B66" s="59"/>
      <c r="C66" s="60"/>
      <c r="D66" s="60"/>
      <c r="E66" s="61"/>
      <c r="F66" s="61"/>
      <c r="G66" s="62"/>
      <c r="H66" s="63"/>
      <c r="I66" s="60"/>
      <c r="J66" s="45"/>
      <c r="K66" s="45"/>
    </row>
    <row r="67" spans="2:11" hidden="1" x14ac:dyDescent="0.25">
      <c r="B67" s="59"/>
      <c r="C67" s="60"/>
      <c r="D67" s="60"/>
      <c r="E67" s="61"/>
      <c r="F67" s="61"/>
      <c r="G67" s="62"/>
      <c r="H67" s="63"/>
      <c r="I67" s="60"/>
      <c r="J67" s="45"/>
      <c r="K67" s="45"/>
    </row>
    <row r="68" spans="2:11" x14ac:dyDescent="0.25">
      <c r="B68" s="64"/>
      <c r="C68" s="3"/>
      <c r="D68" s="3"/>
      <c r="E68" s="3"/>
      <c r="F68" s="3"/>
      <c r="G68" s="65"/>
      <c r="H68" s="3"/>
      <c r="I68" s="3"/>
    </row>
  </sheetData>
  <mergeCells count="66">
    <mergeCell ref="C2:H2"/>
    <mergeCell ref="C3:H3"/>
    <mergeCell ref="B2:B5"/>
    <mergeCell ref="I2:I5"/>
    <mergeCell ref="C4:H4"/>
    <mergeCell ref="C5:F5"/>
    <mergeCell ref="G5:H5"/>
    <mergeCell ref="B6:I6"/>
    <mergeCell ref="B7:I7"/>
    <mergeCell ref="B8:I8"/>
    <mergeCell ref="F10:G10"/>
    <mergeCell ref="C11:F11"/>
    <mergeCell ref="H11:I11"/>
    <mergeCell ref="D9:E9"/>
    <mergeCell ref="F9:I9"/>
    <mergeCell ref="D10:E10"/>
    <mergeCell ref="C12:F12"/>
    <mergeCell ref="H12:I12"/>
    <mergeCell ref="C13:I13"/>
    <mergeCell ref="C14:I14"/>
    <mergeCell ref="C15:F15"/>
    <mergeCell ref="H15:I15"/>
    <mergeCell ref="C23:E23"/>
    <mergeCell ref="F23:I23"/>
    <mergeCell ref="C16:F16"/>
    <mergeCell ref="H16:I16"/>
    <mergeCell ref="C17:I17"/>
    <mergeCell ref="C18:I18"/>
    <mergeCell ref="C19:I19"/>
    <mergeCell ref="C20:I20"/>
    <mergeCell ref="B21:B22"/>
    <mergeCell ref="C21:E21"/>
    <mergeCell ref="F21:I21"/>
    <mergeCell ref="C22:E22"/>
    <mergeCell ref="F22:I22"/>
    <mergeCell ref="B44:I48"/>
    <mergeCell ref="C24:E24"/>
    <mergeCell ref="F24:I24"/>
    <mergeCell ref="C25:E25"/>
    <mergeCell ref="G25:I25"/>
    <mergeCell ref="C26:E26"/>
    <mergeCell ref="G26:I26"/>
    <mergeCell ref="C27:E27"/>
    <mergeCell ref="G27:I27"/>
    <mergeCell ref="B28:I28"/>
    <mergeCell ref="C42:I42"/>
    <mergeCell ref="B43:I43"/>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9" tint="-0.249977111117893"/>
  </sheetPr>
  <dimension ref="B1:M18"/>
  <sheetViews>
    <sheetView topLeftCell="A7" zoomScale="90" zoomScaleNormal="90" zoomScalePageLayoutView="90" workbookViewId="0">
      <selection activeCell="A7" sqref="A1:IV65536"/>
    </sheetView>
  </sheetViews>
  <sheetFormatPr defaultColWidth="11.5546875" defaultRowHeight="14.4" x14ac:dyDescent="0.3"/>
  <cols>
    <col min="1" max="1" width="1.44140625" customWidth="1"/>
    <col min="2" max="2" width="20.109375" style="52" customWidth="1"/>
    <col min="3" max="3" width="34.44140625" customWidth="1"/>
    <col min="4" max="4" width="14.44140625" customWidth="1"/>
    <col min="5" max="5" width="6.44140625" customWidth="1"/>
    <col min="6" max="6" width="31" customWidth="1"/>
    <col min="7" max="8" width="16.109375" customWidth="1"/>
    <col min="9" max="9" width="16.44140625" customWidth="1"/>
    <col min="10" max="10" width="15.44140625" customWidth="1"/>
    <col min="11" max="11" width="54.44140625" customWidth="1"/>
    <col min="13" max="13" width="17.77734375" bestFit="1" customWidth="1"/>
    <col min="108" max="108" width="11.44140625" customWidth="1"/>
    <col min="198" max="198" width="1.44140625" customWidth="1"/>
  </cols>
  <sheetData>
    <row r="1" spans="2:13" ht="18" customHeight="1" thickBot="1" x14ac:dyDescent="0.35">
      <c r="B1" s="407"/>
      <c r="C1" s="410" t="s">
        <v>24</v>
      </c>
      <c r="D1" s="411"/>
      <c r="E1" s="411"/>
      <c r="F1" s="411"/>
      <c r="G1" s="411"/>
      <c r="H1" s="412"/>
      <c r="I1" s="413"/>
      <c r="J1" s="414"/>
    </row>
    <row r="2" spans="2:13" ht="18" customHeight="1" thickBot="1" x14ac:dyDescent="0.35">
      <c r="B2" s="408"/>
      <c r="C2" s="410" t="s">
        <v>25</v>
      </c>
      <c r="D2" s="411"/>
      <c r="E2" s="411"/>
      <c r="F2" s="411"/>
      <c r="G2" s="411"/>
      <c r="H2" s="412"/>
      <c r="I2" s="415"/>
      <c r="J2" s="416"/>
    </row>
    <row r="3" spans="2:13" ht="18" customHeight="1" thickBot="1" x14ac:dyDescent="0.35">
      <c r="B3" s="408"/>
      <c r="C3" s="410" t="s">
        <v>142</v>
      </c>
      <c r="D3" s="411"/>
      <c r="E3" s="411"/>
      <c r="F3" s="411"/>
      <c r="G3" s="411"/>
      <c r="H3" s="412"/>
      <c r="I3" s="415"/>
      <c r="J3" s="416"/>
    </row>
    <row r="4" spans="2:13" ht="18" customHeight="1" thickBot="1" x14ac:dyDescent="0.35">
      <c r="B4" s="409"/>
      <c r="C4" s="410" t="s">
        <v>143</v>
      </c>
      <c r="D4" s="411"/>
      <c r="E4" s="411"/>
      <c r="F4" s="412"/>
      <c r="G4" s="419" t="s">
        <v>190</v>
      </c>
      <c r="H4" s="420"/>
      <c r="I4" s="417"/>
      <c r="J4" s="418"/>
    </row>
    <row r="5" spans="2:13" ht="18" customHeight="1" thickBot="1" x14ac:dyDescent="0.35">
      <c r="B5" s="49"/>
      <c r="C5" s="10"/>
      <c r="D5" s="10"/>
      <c r="E5" s="10"/>
      <c r="F5" s="10"/>
      <c r="G5" s="10"/>
      <c r="H5" s="10"/>
      <c r="I5" s="10"/>
      <c r="J5" s="50"/>
    </row>
    <row r="6" spans="2:13" ht="51.75" customHeight="1" thickBot="1" x14ac:dyDescent="0.35">
      <c r="B6" s="1" t="s">
        <v>185</v>
      </c>
      <c r="C6" s="421" t="str">
        <f>+'[6]Sección 1. Metas - Magnitud'!C7</f>
        <v>1032 - Gestión y control de tránsito y transporte</v>
      </c>
      <c r="D6" s="422"/>
      <c r="E6" s="423"/>
      <c r="F6" s="51"/>
      <c r="G6" s="10"/>
      <c r="H6" s="10"/>
      <c r="I6" s="10"/>
      <c r="J6" s="50"/>
    </row>
    <row r="7" spans="2:13" ht="32.25" customHeight="1" thickBot="1" x14ac:dyDescent="0.35">
      <c r="B7" s="2" t="s">
        <v>0</v>
      </c>
      <c r="C7" s="421" t="str">
        <f>+'[6]Sección 1. Metas - Magnitud'!C8:F8</f>
        <v>Dirección de Control y Vigilancia</v>
      </c>
      <c r="D7" s="422"/>
      <c r="E7" s="423"/>
      <c r="F7" s="51"/>
      <c r="G7" s="10"/>
      <c r="H7" s="10"/>
      <c r="I7" s="10"/>
      <c r="J7" s="50"/>
    </row>
    <row r="8" spans="2:13" ht="32.25" customHeight="1" thickBot="1" x14ac:dyDescent="0.35">
      <c r="B8" s="2" t="s">
        <v>144</v>
      </c>
      <c r="C8" s="421" t="str">
        <f>+'[6]Sección 1. Metas - Magnitud'!C9:F9</f>
        <v>Subsecretaría de Servicios de la Movilidad</v>
      </c>
      <c r="D8" s="422"/>
      <c r="E8" s="423"/>
      <c r="F8" s="4"/>
      <c r="G8" s="10"/>
      <c r="H8" s="10"/>
      <c r="I8" s="10"/>
      <c r="J8" s="50"/>
    </row>
    <row r="9" spans="2:13" ht="33.75" customHeight="1" thickBot="1" x14ac:dyDescent="0.35">
      <c r="B9" s="2" t="s">
        <v>28</v>
      </c>
      <c r="C9" s="421" t="s">
        <v>184</v>
      </c>
      <c r="D9" s="422"/>
      <c r="E9" s="423"/>
      <c r="F9" s="51"/>
      <c r="G9" s="10"/>
      <c r="H9" s="10"/>
      <c r="I9" s="10"/>
      <c r="J9" s="50"/>
    </row>
    <row r="10" spans="2:13" ht="32.25" customHeight="1" thickBot="1" x14ac:dyDescent="0.35">
      <c r="B10" s="2" t="s">
        <v>197</v>
      </c>
      <c r="C10" s="421" t="s">
        <v>202</v>
      </c>
      <c r="D10" s="422"/>
      <c r="E10" s="423"/>
    </row>
    <row r="12" spans="2:13" x14ac:dyDescent="0.3">
      <c r="B12" s="400" t="s">
        <v>217</v>
      </c>
      <c r="C12" s="401"/>
      <c r="D12" s="401"/>
      <c r="E12" s="401"/>
      <c r="F12" s="401"/>
      <c r="G12" s="401"/>
      <c r="H12" s="402"/>
      <c r="I12" s="392" t="s">
        <v>145</v>
      </c>
      <c r="J12" s="393"/>
      <c r="K12" s="393"/>
    </row>
    <row r="13" spans="2:13" s="53" customFormat="1" ht="30" customHeight="1" x14ac:dyDescent="0.3">
      <c r="B13" s="394" t="s">
        <v>146</v>
      </c>
      <c r="C13" s="394" t="s">
        <v>147</v>
      </c>
      <c r="D13" s="394" t="s">
        <v>196</v>
      </c>
      <c r="E13" s="394" t="s">
        <v>148</v>
      </c>
      <c r="F13" s="394" t="s">
        <v>149</v>
      </c>
      <c r="G13" s="394" t="s">
        <v>191</v>
      </c>
      <c r="H13" s="394" t="s">
        <v>192</v>
      </c>
      <c r="I13" s="396" t="s">
        <v>193</v>
      </c>
      <c r="J13" s="398" t="s">
        <v>194</v>
      </c>
      <c r="K13" s="391" t="s">
        <v>195</v>
      </c>
    </row>
    <row r="14" spans="2:13" s="53" customFormat="1" x14ac:dyDescent="0.3">
      <c r="B14" s="395"/>
      <c r="C14" s="395"/>
      <c r="D14" s="395"/>
      <c r="E14" s="395"/>
      <c r="F14" s="395"/>
      <c r="G14" s="395"/>
      <c r="H14" s="395"/>
      <c r="I14" s="397"/>
      <c r="J14" s="399"/>
      <c r="K14" s="391"/>
    </row>
    <row r="15" spans="2:13" s="53" customFormat="1" ht="100.8" x14ac:dyDescent="0.3">
      <c r="B15" s="93">
        <v>1</v>
      </c>
      <c r="C15" s="132" t="s">
        <v>229</v>
      </c>
      <c r="D15" s="92">
        <v>0.19</v>
      </c>
      <c r="E15" s="88"/>
      <c r="F15" s="90" t="s">
        <v>230</v>
      </c>
      <c r="G15" s="160">
        <v>0.19</v>
      </c>
      <c r="H15" s="103">
        <v>43160</v>
      </c>
      <c r="I15" s="101">
        <v>0.19</v>
      </c>
      <c r="J15" s="107">
        <v>43132</v>
      </c>
      <c r="K15" s="98"/>
      <c r="M15" s="105"/>
    </row>
    <row r="16" spans="2:13" ht="57.6" x14ac:dyDescent="0.3">
      <c r="B16" s="131">
        <v>2</v>
      </c>
      <c r="C16" s="99" t="s">
        <v>231</v>
      </c>
      <c r="D16" s="92">
        <v>0.02</v>
      </c>
      <c r="E16" s="88"/>
      <c r="F16" s="90" t="s">
        <v>232</v>
      </c>
      <c r="G16" s="160">
        <v>0.02</v>
      </c>
      <c r="H16" s="103">
        <v>43344</v>
      </c>
      <c r="I16" s="101"/>
      <c r="J16" s="107"/>
      <c r="K16" s="98"/>
      <c r="M16" s="106"/>
    </row>
    <row r="17" spans="2:11" ht="72" x14ac:dyDescent="0.3">
      <c r="B17" s="159">
        <v>3</v>
      </c>
      <c r="C17" s="72" t="s">
        <v>226</v>
      </c>
      <c r="D17" s="92">
        <v>0.04</v>
      </c>
      <c r="E17" s="88"/>
      <c r="F17" s="90" t="s">
        <v>233</v>
      </c>
      <c r="G17" s="160">
        <v>0.04</v>
      </c>
      <c r="H17" s="103">
        <v>43435</v>
      </c>
      <c r="I17" s="101"/>
      <c r="J17" s="107"/>
      <c r="K17" s="98"/>
    </row>
    <row r="18" spans="2:11" x14ac:dyDescent="0.3">
      <c r="B18" s="403" t="s">
        <v>17</v>
      </c>
      <c r="C18" s="404"/>
      <c r="D18" s="54">
        <f>SUM(D15:D17)</f>
        <v>0.25</v>
      </c>
      <c r="E18" s="405" t="s">
        <v>17</v>
      </c>
      <c r="F18" s="406"/>
      <c r="G18" s="54">
        <f>SUM(G15:G17)</f>
        <v>0.25</v>
      </c>
      <c r="H18" s="158"/>
      <c r="I18" s="102">
        <f>SUM(I15:I17)</f>
        <v>0.19</v>
      </c>
      <c r="J18" s="100"/>
      <c r="K18" s="100"/>
    </row>
  </sheetData>
  <mergeCells count="26">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 ref="K13:K14"/>
    <mergeCell ref="I12:K12"/>
    <mergeCell ref="B13:B14"/>
    <mergeCell ref="C13:C14"/>
    <mergeCell ref="D13:D14"/>
    <mergeCell ref="E13:E14"/>
    <mergeCell ref="F13:F14"/>
    <mergeCell ref="G13:G14"/>
    <mergeCell ref="I13:I14"/>
    <mergeCell ref="J13:J14"/>
    <mergeCell ref="B12:H12"/>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B1:X53"/>
  <sheetViews>
    <sheetView topLeftCell="A19" zoomScale="70" zoomScaleNormal="70" zoomScalePageLayoutView="85" workbookViewId="0">
      <selection activeCell="D29" sqref="D29"/>
    </sheetView>
  </sheetViews>
  <sheetFormatPr defaultColWidth="10.77734375" defaultRowHeight="13.2" x14ac:dyDescent="0.25"/>
  <cols>
    <col min="1" max="1" width="1" style="7" customWidth="1"/>
    <col min="2" max="2" width="25.44140625" style="8" customWidth="1"/>
    <col min="3" max="3" width="14.44140625" style="7" customWidth="1"/>
    <col min="4" max="4" width="15.44140625" style="7" customWidth="1"/>
    <col min="5" max="5" width="23.44140625" style="7" customWidth="1"/>
    <col min="6" max="6" width="20.77734375" style="7" customWidth="1"/>
    <col min="7" max="7" width="19.77734375" style="8" customWidth="1"/>
    <col min="8" max="8" width="19.77734375" style="7" customWidth="1"/>
    <col min="9" max="9" width="16.44140625" style="7" customWidth="1"/>
    <col min="10" max="10" width="22.44140625" style="7" customWidth="1"/>
    <col min="11" max="11" width="22.44140625" style="7" hidden="1" customWidth="1"/>
    <col min="12" max="13" width="0" style="3" hidden="1" customWidth="1"/>
    <col min="14" max="24" width="10.77734375" style="3"/>
    <col min="25" max="16384" width="10.77734375" style="7"/>
  </cols>
  <sheetData>
    <row r="1" spans="2:15" ht="37.5" customHeight="1" x14ac:dyDescent="0.25">
      <c r="B1" s="494"/>
      <c r="C1" s="384" t="s">
        <v>25</v>
      </c>
      <c r="D1" s="384"/>
      <c r="E1" s="384"/>
      <c r="F1" s="384"/>
      <c r="G1" s="384"/>
      <c r="H1" s="384"/>
      <c r="I1" s="388"/>
      <c r="J1" s="10"/>
      <c r="K1" s="10"/>
      <c r="L1" s="179"/>
      <c r="M1" s="180" t="s">
        <v>47</v>
      </c>
      <c r="N1" s="179"/>
      <c r="O1" s="179"/>
    </row>
    <row r="2" spans="2:15" ht="37.5" customHeight="1" x14ac:dyDescent="0.25">
      <c r="B2" s="495"/>
      <c r="C2" s="498" t="s">
        <v>239</v>
      </c>
      <c r="D2" s="498"/>
      <c r="E2" s="498"/>
      <c r="F2" s="498"/>
      <c r="G2" s="498"/>
      <c r="H2" s="498"/>
      <c r="I2" s="389"/>
      <c r="J2" s="10"/>
      <c r="K2" s="10"/>
      <c r="L2" s="179"/>
      <c r="M2" s="180" t="s">
        <v>48</v>
      </c>
      <c r="N2" s="179"/>
      <c r="O2" s="179"/>
    </row>
    <row r="3" spans="2:15" ht="37.5" customHeight="1" thickBot="1" x14ac:dyDescent="0.3">
      <c r="B3" s="496"/>
      <c r="C3" s="499" t="s">
        <v>240</v>
      </c>
      <c r="D3" s="499"/>
      <c r="E3" s="499"/>
      <c r="F3" s="499" t="s">
        <v>241</v>
      </c>
      <c r="G3" s="499"/>
      <c r="H3" s="499"/>
      <c r="I3" s="497"/>
      <c r="J3" s="10"/>
      <c r="K3" s="10"/>
      <c r="L3" s="179"/>
      <c r="M3" s="180" t="s">
        <v>50</v>
      </c>
      <c r="N3" s="179"/>
      <c r="O3" s="179"/>
    </row>
    <row r="4" spans="2:15" ht="23.25" customHeight="1" x14ac:dyDescent="0.25">
      <c r="B4" s="490"/>
      <c r="C4" s="491"/>
      <c r="D4" s="491"/>
      <c r="E4" s="491"/>
      <c r="F4" s="491"/>
      <c r="G4" s="491"/>
      <c r="H4" s="491"/>
      <c r="I4" s="492"/>
      <c r="J4" s="12"/>
      <c r="K4" s="12"/>
      <c r="L4" s="179"/>
      <c r="M4" s="179"/>
      <c r="N4" s="179"/>
      <c r="O4" s="179"/>
    </row>
    <row r="5" spans="2:15" ht="24" customHeight="1" x14ac:dyDescent="0.25">
      <c r="B5" s="424" t="s">
        <v>234</v>
      </c>
      <c r="C5" s="425"/>
      <c r="D5" s="425"/>
      <c r="E5" s="425"/>
      <c r="F5" s="425"/>
      <c r="G5" s="425"/>
      <c r="H5" s="425"/>
      <c r="I5" s="426"/>
      <c r="J5" s="55"/>
      <c r="K5" s="55"/>
      <c r="L5" s="179"/>
      <c r="M5" s="179"/>
      <c r="N5" s="179" t="s">
        <v>57</v>
      </c>
      <c r="O5" s="179"/>
    </row>
    <row r="6" spans="2:15" ht="30.75" customHeight="1" x14ac:dyDescent="0.25">
      <c r="B6" s="176" t="s">
        <v>242</v>
      </c>
      <c r="C6" s="182">
        <v>1</v>
      </c>
      <c r="D6" s="493" t="s">
        <v>243</v>
      </c>
      <c r="E6" s="493"/>
      <c r="F6" s="460" t="s">
        <v>300</v>
      </c>
      <c r="G6" s="460"/>
      <c r="H6" s="460"/>
      <c r="I6" s="461"/>
      <c r="J6" s="14"/>
      <c r="K6" s="14"/>
      <c r="L6" s="179"/>
      <c r="M6" s="180" t="s">
        <v>60</v>
      </c>
      <c r="N6" s="179" t="s">
        <v>61</v>
      </c>
      <c r="O6" s="179"/>
    </row>
    <row r="7" spans="2:15" ht="30.75" customHeight="1" x14ac:dyDescent="0.25">
      <c r="B7" s="176" t="s">
        <v>244</v>
      </c>
      <c r="C7" s="182" t="s">
        <v>81</v>
      </c>
      <c r="D7" s="493" t="s">
        <v>245</v>
      </c>
      <c r="E7" s="493"/>
      <c r="F7" s="462" t="s">
        <v>296</v>
      </c>
      <c r="G7" s="462"/>
      <c r="H7" s="183" t="s">
        <v>246</v>
      </c>
      <c r="I7" s="184" t="s">
        <v>76</v>
      </c>
      <c r="J7" s="16"/>
      <c r="K7" s="16"/>
      <c r="L7" s="179"/>
      <c r="M7" s="180" t="s">
        <v>65</v>
      </c>
      <c r="N7" s="179" t="s">
        <v>66</v>
      </c>
      <c r="O7" s="179"/>
    </row>
    <row r="8" spans="2:15" ht="62.25" customHeight="1" x14ac:dyDescent="0.25">
      <c r="B8" s="176" t="s">
        <v>247</v>
      </c>
      <c r="C8" s="460" t="s">
        <v>301</v>
      </c>
      <c r="D8" s="460"/>
      <c r="E8" s="460"/>
      <c r="F8" s="460"/>
      <c r="G8" s="174" t="s">
        <v>248</v>
      </c>
      <c r="H8" s="481">
        <v>7556</v>
      </c>
      <c r="I8" s="482"/>
      <c r="J8" s="18"/>
      <c r="K8" s="18"/>
      <c r="L8" s="179"/>
      <c r="M8" s="180" t="s">
        <v>69</v>
      </c>
      <c r="N8" s="179" t="s">
        <v>70</v>
      </c>
      <c r="O8" s="179"/>
    </row>
    <row r="9" spans="2:15" ht="30.75" customHeight="1" x14ac:dyDescent="0.25">
      <c r="B9" s="176" t="s">
        <v>48</v>
      </c>
      <c r="C9" s="483" t="s">
        <v>65</v>
      </c>
      <c r="D9" s="483"/>
      <c r="E9" s="483"/>
      <c r="F9" s="483"/>
      <c r="G9" s="174" t="s">
        <v>249</v>
      </c>
      <c r="H9" s="484" t="s">
        <v>302</v>
      </c>
      <c r="I9" s="485"/>
      <c r="J9" s="19"/>
      <c r="K9" s="19"/>
      <c r="L9" s="179"/>
      <c r="M9" s="181" t="s">
        <v>73</v>
      </c>
      <c r="N9" s="179"/>
      <c r="O9" s="179"/>
    </row>
    <row r="10" spans="2:15" ht="66" customHeight="1" x14ac:dyDescent="0.25">
      <c r="B10" s="176" t="s">
        <v>250</v>
      </c>
      <c r="C10" s="460" t="s">
        <v>304</v>
      </c>
      <c r="D10" s="460"/>
      <c r="E10" s="460"/>
      <c r="F10" s="460"/>
      <c r="G10" s="460"/>
      <c r="H10" s="460"/>
      <c r="I10" s="461"/>
      <c r="J10" s="21"/>
      <c r="K10" s="21"/>
      <c r="L10" s="179"/>
      <c r="M10" s="181"/>
      <c r="N10" s="179"/>
      <c r="O10" s="179"/>
    </row>
    <row r="11" spans="2:15" ht="58.5" customHeight="1" x14ac:dyDescent="0.25">
      <c r="B11" s="176" t="s">
        <v>251</v>
      </c>
      <c r="C11" s="460" t="s">
        <v>311</v>
      </c>
      <c r="D11" s="460"/>
      <c r="E11" s="460"/>
      <c r="F11" s="460"/>
      <c r="G11" s="460"/>
      <c r="H11" s="460"/>
      <c r="I11" s="460"/>
      <c r="J11" s="16"/>
      <c r="K11" s="16"/>
      <c r="L11" s="179"/>
      <c r="M11" s="181"/>
      <c r="N11" s="179" t="s">
        <v>76</v>
      </c>
      <c r="O11" s="179"/>
    </row>
    <row r="12" spans="2:15" ht="30.75" customHeight="1" x14ac:dyDescent="0.25">
      <c r="B12" s="176" t="s">
        <v>254</v>
      </c>
      <c r="C12" s="460" t="s">
        <v>305</v>
      </c>
      <c r="D12" s="460"/>
      <c r="E12" s="460"/>
      <c r="F12" s="460"/>
      <c r="G12" s="174" t="s">
        <v>252</v>
      </c>
      <c r="H12" s="462" t="s">
        <v>91</v>
      </c>
      <c r="I12" s="486"/>
      <c r="J12" s="16"/>
      <c r="K12" s="16"/>
      <c r="L12" s="179"/>
      <c r="M12" s="181" t="s">
        <v>80</v>
      </c>
      <c r="N12" s="179" t="s">
        <v>81</v>
      </c>
      <c r="O12" s="179"/>
    </row>
    <row r="13" spans="2:15" ht="30.75" customHeight="1" x14ac:dyDescent="0.25">
      <c r="B13" s="176" t="s">
        <v>255</v>
      </c>
      <c r="C13" s="487" t="s">
        <v>336</v>
      </c>
      <c r="D13" s="488"/>
      <c r="E13" s="488"/>
      <c r="F13" s="489"/>
      <c r="G13" s="174" t="s">
        <v>253</v>
      </c>
      <c r="H13" s="462" t="s">
        <v>70</v>
      </c>
      <c r="I13" s="486"/>
      <c r="J13" s="16"/>
      <c r="K13" s="16"/>
      <c r="L13" s="179"/>
      <c r="M13" s="181" t="s">
        <v>84</v>
      </c>
      <c r="N13" s="179"/>
      <c r="O13" s="179"/>
    </row>
    <row r="14" spans="2:15" ht="54" customHeight="1" x14ac:dyDescent="0.25">
      <c r="B14" s="176" t="s">
        <v>256</v>
      </c>
      <c r="C14" s="460" t="s">
        <v>306</v>
      </c>
      <c r="D14" s="460"/>
      <c r="E14" s="460"/>
      <c r="F14" s="460"/>
      <c r="G14" s="460"/>
      <c r="H14" s="460"/>
      <c r="I14" s="461"/>
      <c r="J14" s="21"/>
      <c r="K14" s="21"/>
      <c r="L14" s="179"/>
      <c r="M14" s="181" t="s">
        <v>86</v>
      </c>
      <c r="N14" s="179"/>
      <c r="O14" s="179"/>
    </row>
    <row r="15" spans="2:15" ht="30.75" customHeight="1" x14ac:dyDescent="0.25">
      <c r="B15" s="176" t="s">
        <v>257</v>
      </c>
      <c r="C15" s="479" t="s">
        <v>292</v>
      </c>
      <c r="D15" s="479"/>
      <c r="E15" s="479"/>
      <c r="F15" s="479"/>
      <c r="G15" s="479"/>
      <c r="H15" s="479"/>
      <c r="I15" s="480"/>
      <c r="J15" s="22"/>
      <c r="K15" s="22"/>
      <c r="L15" s="179"/>
      <c r="M15" s="181" t="s">
        <v>88</v>
      </c>
      <c r="N15" s="179"/>
      <c r="O15" s="179"/>
    </row>
    <row r="16" spans="2:15" ht="20.25" customHeight="1" x14ac:dyDescent="0.25">
      <c r="B16" s="176" t="s">
        <v>258</v>
      </c>
      <c r="C16" s="460" t="s">
        <v>310</v>
      </c>
      <c r="D16" s="460"/>
      <c r="E16" s="460"/>
      <c r="F16" s="460"/>
      <c r="G16" s="460"/>
      <c r="H16" s="460"/>
      <c r="I16" s="461"/>
      <c r="J16" s="23"/>
      <c r="K16" s="23"/>
      <c r="L16" s="179"/>
      <c r="M16" s="181"/>
      <c r="N16" s="179"/>
      <c r="O16" s="179"/>
    </row>
    <row r="17" spans="2:15" ht="30.75" customHeight="1" x14ac:dyDescent="0.25">
      <c r="B17" s="176" t="s">
        <v>259</v>
      </c>
      <c r="C17" s="462" t="s">
        <v>291</v>
      </c>
      <c r="D17" s="463"/>
      <c r="E17" s="463"/>
      <c r="F17" s="463"/>
      <c r="G17" s="463"/>
      <c r="H17" s="463"/>
      <c r="I17" s="464"/>
      <c r="J17" s="24"/>
      <c r="K17" s="24"/>
      <c r="L17" s="179"/>
      <c r="M17" s="181" t="s">
        <v>91</v>
      </c>
      <c r="N17" s="179"/>
      <c r="O17" s="179"/>
    </row>
    <row r="18" spans="2:15" ht="18" customHeight="1" x14ac:dyDescent="0.25">
      <c r="B18" s="465" t="s">
        <v>265</v>
      </c>
      <c r="C18" s="466" t="s">
        <v>237</v>
      </c>
      <c r="D18" s="466"/>
      <c r="E18" s="466"/>
      <c r="F18" s="467" t="s">
        <v>238</v>
      </c>
      <c r="G18" s="467"/>
      <c r="H18" s="467"/>
      <c r="I18" s="468"/>
      <c r="J18" s="25"/>
      <c r="K18" s="25"/>
      <c r="L18" s="179"/>
      <c r="M18" s="181" t="s">
        <v>79</v>
      </c>
      <c r="N18" s="179"/>
      <c r="O18" s="179"/>
    </row>
    <row r="19" spans="2:15" ht="39.75" customHeight="1" x14ac:dyDescent="0.25">
      <c r="B19" s="465"/>
      <c r="C19" s="460" t="s">
        <v>307</v>
      </c>
      <c r="D19" s="460"/>
      <c r="E19" s="460"/>
      <c r="F19" s="460" t="s">
        <v>325</v>
      </c>
      <c r="G19" s="460"/>
      <c r="H19" s="460"/>
      <c r="I19" s="461"/>
      <c r="J19" s="23"/>
      <c r="K19" s="23"/>
      <c r="L19" s="179"/>
      <c r="M19" s="181" t="s">
        <v>95</v>
      </c>
      <c r="N19" s="179"/>
      <c r="O19" s="179"/>
    </row>
    <row r="20" spans="2:15" ht="39.75" customHeight="1" x14ac:dyDescent="0.25">
      <c r="B20" s="176" t="s">
        <v>266</v>
      </c>
      <c r="C20" s="469" t="s">
        <v>291</v>
      </c>
      <c r="D20" s="470"/>
      <c r="E20" s="471"/>
      <c r="F20" s="472" t="s">
        <v>291</v>
      </c>
      <c r="G20" s="472"/>
      <c r="H20" s="472"/>
      <c r="I20" s="473"/>
      <c r="J20" s="16"/>
      <c r="K20" s="16"/>
      <c r="L20" s="179"/>
      <c r="M20" s="181"/>
      <c r="N20" s="179"/>
      <c r="O20" s="179"/>
    </row>
    <row r="21" spans="2:15" ht="57.75" customHeight="1" x14ac:dyDescent="0.25">
      <c r="B21" s="176" t="s">
        <v>267</v>
      </c>
      <c r="C21" s="474" t="s">
        <v>308</v>
      </c>
      <c r="D21" s="475"/>
      <c r="E21" s="476"/>
      <c r="F21" s="445" t="s">
        <v>326</v>
      </c>
      <c r="G21" s="446"/>
      <c r="H21" s="446"/>
      <c r="I21" s="447"/>
      <c r="J21" s="22"/>
      <c r="K21" s="22"/>
      <c r="L21" s="179"/>
      <c r="M21" s="181"/>
      <c r="N21" s="179"/>
      <c r="O21" s="179"/>
    </row>
    <row r="22" spans="2:15" ht="23.25" customHeight="1" x14ac:dyDescent="0.25">
      <c r="B22" s="176" t="s">
        <v>268</v>
      </c>
      <c r="C22" s="455">
        <v>45292</v>
      </c>
      <c r="D22" s="477"/>
      <c r="E22" s="478"/>
      <c r="F22" s="161" t="s">
        <v>271</v>
      </c>
      <c r="G22" s="185">
        <v>0</v>
      </c>
      <c r="H22" s="161" t="s">
        <v>275</v>
      </c>
      <c r="I22" s="186">
        <v>7.0000000000000007E-2</v>
      </c>
      <c r="J22" s="27"/>
      <c r="K22" s="27"/>
      <c r="L22" s="179"/>
      <c r="M22" s="181"/>
      <c r="N22" s="179"/>
      <c r="O22" s="179"/>
    </row>
    <row r="23" spans="2:15" ht="27" customHeight="1" x14ac:dyDescent="0.25">
      <c r="B23" s="176" t="s">
        <v>269</v>
      </c>
      <c r="C23" s="455">
        <v>45442</v>
      </c>
      <c r="D23" s="446"/>
      <c r="E23" s="456"/>
      <c r="F23" s="161" t="s">
        <v>272</v>
      </c>
      <c r="G23" s="457">
        <v>0.93</v>
      </c>
      <c r="H23" s="458"/>
      <c r="I23" s="459"/>
      <c r="J23" s="28"/>
      <c r="K23" s="28"/>
      <c r="L23" s="179"/>
      <c r="M23" s="181"/>
      <c r="N23" s="179"/>
      <c r="O23" s="179"/>
    </row>
    <row r="24" spans="2:15" ht="30.75" customHeight="1" x14ac:dyDescent="0.25">
      <c r="B24" s="175" t="s">
        <v>270</v>
      </c>
      <c r="C24" s="442" t="s">
        <v>293</v>
      </c>
      <c r="D24" s="443"/>
      <c r="E24" s="444"/>
      <c r="F24" s="162" t="s">
        <v>274</v>
      </c>
      <c r="G24" s="445" t="s">
        <v>223</v>
      </c>
      <c r="H24" s="446"/>
      <c r="I24" s="447"/>
      <c r="J24" s="25"/>
      <c r="K24" s="25"/>
      <c r="M24" s="26"/>
    </row>
    <row r="25" spans="2:15" ht="22.5" customHeight="1" x14ac:dyDescent="0.25">
      <c r="B25" s="424" t="s">
        <v>235</v>
      </c>
      <c r="C25" s="425"/>
      <c r="D25" s="425"/>
      <c r="E25" s="425"/>
      <c r="F25" s="425"/>
      <c r="G25" s="425"/>
      <c r="H25" s="425"/>
      <c r="I25" s="426"/>
      <c r="J25" s="55"/>
      <c r="K25" s="55"/>
      <c r="M25" s="26"/>
    </row>
    <row r="26" spans="2:15" ht="43.5" customHeight="1" x14ac:dyDescent="0.25">
      <c r="B26" s="163" t="s">
        <v>105</v>
      </c>
      <c r="C26" s="174" t="s">
        <v>261</v>
      </c>
      <c r="D26" s="174" t="s">
        <v>260</v>
      </c>
      <c r="E26" s="164" t="s">
        <v>264</v>
      </c>
      <c r="F26" s="174" t="s">
        <v>263</v>
      </c>
      <c r="G26" s="174" t="s">
        <v>262</v>
      </c>
      <c r="H26" s="164" t="s">
        <v>276</v>
      </c>
      <c r="I26" s="165" t="s">
        <v>273</v>
      </c>
      <c r="J26" s="23"/>
      <c r="K26" s="23">
        <v>8</v>
      </c>
      <c r="L26" s="23">
        <v>8</v>
      </c>
      <c r="M26" s="26"/>
    </row>
    <row r="27" spans="2:15" ht="15.75" customHeight="1" x14ac:dyDescent="0.25">
      <c r="B27" s="163" t="s">
        <v>294</v>
      </c>
      <c r="C27" s="216">
        <v>0</v>
      </c>
      <c r="D27" s="216">
        <v>0</v>
      </c>
      <c r="E27" s="187">
        <v>0</v>
      </c>
      <c r="F27" s="453">
        <f>+SUM(C27:C31)</f>
        <v>100</v>
      </c>
      <c r="G27" s="453">
        <f>+SUM(D27:D31)</f>
        <v>0</v>
      </c>
      <c r="H27" s="208"/>
      <c r="I27" s="451">
        <f>+G27+I22</f>
        <v>7.0000000000000007E-2</v>
      </c>
      <c r="J27" s="23"/>
      <c r="K27" s="23">
        <v>8</v>
      </c>
      <c r="L27" s="23">
        <v>8</v>
      </c>
      <c r="M27" s="26"/>
    </row>
    <row r="28" spans="2:15" ht="15.75" customHeight="1" x14ac:dyDescent="0.25">
      <c r="B28" s="163" t="s">
        <v>114</v>
      </c>
      <c r="C28" s="216">
        <v>0</v>
      </c>
      <c r="D28" s="216">
        <v>0</v>
      </c>
      <c r="E28" s="187">
        <v>0</v>
      </c>
      <c r="F28" s="454"/>
      <c r="G28" s="454"/>
      <c r="H28" s="208"/>
      <c r="I28" s="452"/>
      <c r="J28" s="23"/>
      <c r="K28" s="23">
        <v>20</v>
      </c>
      <c r="L28" s="23">
        <v>20</v>
      </c>
      <c r="M28" s="26"/>
    </row>
    <row r="29" spans="2:15" ht="15.75" customHeight="1" x14ac:dyDescent="0.25">
      <c r="B29" s="163" t="s">
        <v>115</v>
      </c>
      <c r="C29" s="216">
        <v>0</v>
      </c>
      <c r="D29" s="216"/>
      <c r="E29" s="187">
        <v>0</v>
      </c>
      <c r="F29" s="454"/>
      <c r="G29" s="454"/>
      <c r="H29" s="209">
        <f>+(D29*100%)/$G$23</f>
        <v>0</v>
      </c>
      <c r="I29" s="452"/>
      <c r="J29" s="23"/>
      <c r="K29" s="23">
        <v>40</v>
      </c>
      <c r="L29" s="23">
        <v>10</v>
      </c>
      <c r="M29" s="26"/>
    </row>
    <row r="30" spans="2:15" ht="15.75" customHeight="1" x14ac:dyDescent="0.25">
      <c r="B30" s="163" t="s">
        <v>116</v>
      </c>
      <c r="C30" s="216">
        <v>50</v>
      </c>
      <c r="D30" s="216"/>
      <c r="E30" s="187">
        <v>0</v>
      </c>
      <c r="F30" s="454"/>
      <c r="G30" s="454"/>
      <c r="H30" s="209" t="str">
        <f t="shared" ref="H30:H31" si="0">+IF(D30="","",((D30*100%)/$G$23)+H29)</f>
        <v/>
      </c>
      <c r="I30" s="452"/>
      <c r="J30" s="23"/>
      <c r="K30" s="23">
        <f>K26+K27+K28+K29</f>
        <v>76</v>
      </c>
      <c r="L30" s="3">
        <v>30</v>
      </c>
      <c r="M30" s="26"/>
    </row>
    <row r="31" spans="2:15" ht="15.75" customHeight="1" x14ac:dyDescent="0.25">
      <c r="B31" s="163" t="s">
        <v>117</v>
      </c>
      <c r="C31" s="216">
        <v>50</v>
      </c>
      <c r="D31" s="216"/>
      <c r="E31" s="187">
        <v>0</v>
      </c>
      <c r="F31" s="454"/>
      <c r="G31" s="454"/>
      <c r="H31" s="209" t="str">
        <f t="shared" si="0"/>
        <v/>
      </c>
      <c r="I31" s="452"/>
      <c r="J31" s="23"/>
      <c r="K31" s="23"/>
      <c r="L31" s="3">
        <v>24</v>
      </c>
      <c r="M31" s="26"/>
    </row>
    <row r="32" spans="2:15" ht="50.25" customHeight="1" x14ac:dyDescent="0.25">
      <c r="B32" s="168" t="s">
        <v>277</v>
      </c>
      <c r="C32" s="448" t="s">
        <v>342</v>
      </c>
      <c r="D32" s="449"/>
      <c r="E32" s="449"/>
      <c r="F32" s="449"/>
      <c r="G32" s="449"/>
      <c r="H32" s="449"/>
      <c r="I32" s="450"/>
      <c r="J32" s="36"/>
      <c r="K32" s="36"/>
    </row>
    <row r="33" spans="2:11" ht="34.5" customHeight="1" x14ac:dyDescent="0.25">
      <c r="B33" s="320"/>
      <c r="C33" s="321"/>
      <c r="D33" s="321"/>
      <c r="E33" s="321"/>
      <c r="F33" s="321"/>
      <c r="G33" s="321"/>
      <c r="H33" s="321"/>
      <c r="I33" s="322"/>
      <c r="J33" s="55"/>
      <c r="K33" s="55"/>
    </row>
    <row r="34" spans="2:11" ht="34.5" customHeight="1" x14ac:dyDescent="0.25">
      <c r="B34" s="323"/>
      <c r="C34" s="324"/>
      <c r="D34" s="324"/>
      <c r="E34" s="324"/>
      <c r="F34" s="324"/>
      <c r="G34" s="324"/>
      <c r="H34" s="324"/>
      <c r="I34" s="325"/>
      <c r="J34" s="36"/>
      <c r="K34" s="36"/>
    </row>
    <row r="35" spans="2:11" ht="34.5" customHeight="1" x14ac:dyDescent="0.25">
      <c r="B35" s="323"/>
      <c r="C35" s="324"/>
      <c r="D35" s="324"/>
      <c r="E35" s="324"/>
      <c r="F35" s="324"/>
      <c r="G35" s="324"/>
      <c r="H35" s="324"/>
      <c r="I35" s="325"/>
      <c r="J35" s="36"/>
      <c r="K35" s="36"/>
    </row>
    <row r="36" spans="2:11" ht="34.5" customHeight="1" x14ac:dyDescent="0.25">
      <c r="B36" s="323"/>
      <c r="C36" s="324"/>
      <c r="D36" s="324"/>
      <c r="E36" s="324"/>
      <c r="F36" s="324"/>
      <c r="G36" s="324"/>
      <c r="H36" s="324"/>
      <c r="I36" s="325"/>
      <c r="J36" s="36"/>
      <c r="K36" s="36"/>
    </row>
    <row r="37" spans="2:11" ht="34.5" customHeight="1" x14ac:dyDescent="0.25">
      <c r="B37" s="326"/>
      <c r="C37" s="327"/>
      <c r="D37" s="327"/>
      <c r="E37" s="327"/>
      <c r="F37" s="327"/>
      <c r="G37" s="327"/>
      <c r="H37" s="327"/>
      <c r="I37" s="328"/>
      <c r="J37" s="12"/>
      <c r="K37" s="12"/>
    </row>
    <row r="38" spans="2:11" ht="67.05" customHeight="1" x14ac:dyDescent="0.25">
      <c r="B38" s="176" t="s">
        <v>278</v>
      </c>
      <c r="C38" s="427" t="s">
        <v>338</v>
      </c>
      <c r="D38" s="428"/>
      <c r="E38" s="428"/>
      <c r="F38" s="428"/>
      <c r="G38" s="428"/>
      <c r="H38" s="428"/>
      <c r="I38" s="429"/>
      <c r="J38" s="37"/>
      <c r="K38" s="37"/>
    </row>
    <row r="39" spans="2:11" ht="74.55" customHeight="1" x14ac:dyDescent="0.25">
      <c r="B39" s="176" t="s">
        <v>279</v>
      </c>
      <c r="C39" s="427" t="s">
        <v>340</v>
      </c>
      <c r="D39" s="428"/>
      <c r="E39" s="428"/>
      <c r="F39" s="428"/>
      <c r="G39" s="428"/>
      <c r="H39" s="428"/>
      <c r="I39" s="429"/>
      <c r="J39" s="37"/>
      <c r="K39" s="37"/>
    </row>
    <row r="40" spans="2:11" ht="48.75" customHeight="1" x14ac:dyDescent="0.25">
      <c r="B40" s="169" t="s">
        <v>280</v>
      </c>
      <c r="C40" s="427" t="s">
        <v>339</v>
      </c>
      <c r="D40" s="428"/>
      <c r="E40" s="428"/>
      <c r="F40" s="428"/>
      <c r="G40" s="428"/>
      <c r="H40" s="428"/>
      <c r="I40" s="429"/>
      <c r="J40" s="37"/>
      <c r="K40" s="37"/>
    </row>
    <row r="41" spans="2:11" ht="22.5" customHeight="1" x14ac:dyDescent="0.25">
      <c r="B41" s="424" t="s">
        <v>236</v>
      </c>
      <c r="C41" s="425"/>
      <c r="D41" s="425"/>
      <c r="E41" s="425"/>
      <c r="F41" s="425"/>
      <c r="G41" s="425"/>
      <c r="H41" s="425"/>
      <c r="I41" s="426"/>
      <c r="J41" s="37"/>
      <c r="K41" s="37"/>
    </row>
    <row r="42" spans="2:11" ht="22.5" customHeight="1" x14ac:dyDescent="0.25">
      <c r="B42" s="436" t="s">
        <v>281</v>
      </c>
      <c r="C42" s="173" t="s">
        <v>282</v>
      </c>
      <c r="D42" s="438" t="s">
        <v>283</v>
      </c>
      <c r="E42" s="438"/>
      <c r="F42" s="438"/>
      <c r="G42" s="438" t="s">
        <v>284</v>
      </c>
      <c r="H42" s="438"/>
      <c r="I42" s="439"/>
      <c r="J42" s="38"/>
      <c r="K42" s="38"/>
    </row>
    <row r="43" spans="2:11" ht="30.75" customHeight="1" x14ac:dyDescent="0.25">
      <c r="B43" s="437"/>
      <c r="C43" s="188"/>
      <c r="D43" s="440"/>
      <c r="E43" s="440"/>
      <c r="F43" s="440"/>
      <c r="G43" s="440"/>
      <c r="H43" s="440"/>
      <c r="I43" s="441"/>
      <c r="J43" s="38"/>
      <c r="K43" s="38"/>
    </row>
    <row r="44" spans="2:11" ht="32.25" customHeight="1" x14ac:dyDescent="0.25">
      <c r="B44" s="170" t="s">
        <v>285</v>
      </c>
      <c r="C44" s="430" t="s">
        <v>303</v>
      </c>
      <c r="D44" s="431"/>
      <c r="E44" s="431"/>
      <c r="F44" s="431"/>
      <c r="G44" s="431"/>
      <c r="H44" s="431"/>
      <c r="I44" s="432"/>
      <c r="J44" s="41"/>
      <c r="K44" s="41"/>
    </row>
    <row r="45" spans="2:11" ht="28.5" customHeight="1" x14ac:dyDescent="0.25">
      <c r="B45" s="171" t="s">
        <v>286</v>
      </c>
      <c r="C45" s="430" t="s">
        <v>303</v>
      </c>
      <c r="D45" s="431"/>
      <c r="E45" s="431"/>
      <c r="F45" s="431"/>
      <c r="G45" s="431"/>
      <c r="H45" s="431"/>
      <c r="I45" s="432"/>
      <c r="J45" s="41"/>
      <c r="K45" s="41"/>
    </row>
    <row r="46" spans="2:11" ht="30" customHeight="1" x14ac:dyDescent="0.25">
      <c r="B46" s="169" t="s">
        <v>287</v>
      </c>
      <c r="C46" s="430" t="s">
        <v>337</v>
      </c>
      <c r="D46" s="431"/>
      <c r="E46" s="431"/>
      <c r="F46" s="431"/>
      <c r="G46" s="431"/>
      <c r="H46" s="431"/>
      <c r="I46" s="433"/>
      <c r="J46" s="42"/>
      <c r="K46" s="42"/>
    </row>
    <row r="47" spans="2:11" ht="31.5" customHeight="1" thickBot="1" x14ac:dyDescent="0.3">
      <c r="B47" s="172" t="s">
        <v>288</v>
      </c>
      <c r="C47" s="434" t="s">
        <v>295</v>
      </c>
      <c r="D47" s="434"/>
      <c r="E47" s="434"/>
      <c r="F47" s="434"/>
      <c r="G47" s="434"/>
      <c r="H47" s="434"/>
      <c r="I47" s="435"/>
      <c r="J47" s="45"/>
      <c r="K47" s="45"/>
    </row>
    <row r="48" spans="2:11" x14ac:dyDescent="0.25">
      <c r="B48" s="43"/>
      <c r="C48" s="166"/>
      <c r="D48" s="166"/>
      <c r="E48" s="167"/>
      <c r="F48" s="167"/>
      <c r="G48" s="178"/>
      <c r="H48" s="44"/>
      <c r="I48" s="166"/>
      <c r="J48" s="45"/>
      <c r="K48" s="45"/>
    </row>
    <row r="49" spans="2:11" x14ac:dyDescent="0.25">
      <c r="B49" s="43"/>
      <c r="C49" s="166"/>
      <c r="D49" s="166"/>
      <c r="E49" s="167"/>
      <c r="F49" s="167"/>
      <c r="G49" s="178"/>
      <c r="H49" s="44"/>
      <c r="I49" s="166"/>
      <c r="J49" s="45"/>
      <c r="K49" s="45"/>
    </row>
    <row r="50" spans="2:11" x14ac:dyDescent="0.25">
      <c r="B50" s="43"/>
      <c r="C50" s="166"/>
      <c r="D50" s="166"/>
      <c r="E50" s="167"/>
      <c r="F50" s="167"/>
      <c r="G50" s="178"/>
      <c r="H50" s="44"/>
      <c r="I50" s="166"/>
      <c r="J50" s="45"/>
      <c r="K50" s="45"/>
    </row>
    <row r="51" spans="2:11" x14ac:dyDescent="0.25">
      <c r="B51" s="43"/>
      <c r="C51" s="166"/>
      <c r="D51" s="166"/>
      <c r="E51" s="167"/>
      <c r="F51" s="167"/>
      <c r="G51" s="178"/>
      <c r="H51" s="44"/>
      <c r="I51" s="166"/>
      <c r="J51" s="45"/>
      <c r="K51" s="45"/>
    </row>
    <row r="52" spans="2:11" x14ac:dyDescent="0.25">
      <c r="B52" s="43"/>
      <c r="C52" s="166"/>
      <c r="D52" s="166"/>
      <c r="E52" s="167"/>
      <c r="F52" s="167"/>
      <c r="G52" s="178"/>
      <c r="H52" s="44"/>
      <c r="I52" s="166"/>
      <c r="J52" s="45"/>
      <c r="K52" s="45"/>
    </row>
    <row r="53" spans="2:11" ht="25.5" customHeight="1" x14ac:dyDescent="0.25">
      <c r="B53" s="43"/>
      <c r="C53" s="166"/>
      <c r="D53" s="166"/>
      <c r="E53" s="167"/>
      <c r="F53" s="167"/>
      <c r="G53" s="178"/>
      <c r="H53" s="44"/>
      <c r="I53" s="166"/>
      <c r="J53" s="45"/>
      <c r="K53" s="45"/>
    </row>
  </sheetData>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24:E24"/>
    <mergeCell ref="G24:I24"/>
    <mergeCell ref="B25:I25"/>
    <mergeCell ref="C32:I32"/>
    <mergeCell ref="B33:I37"/>
    <mergeCell ref="I27:I31"/>
    <mergeCell ref="G27:G31"/>
    <mergeCell ref="F27:F31"/>
    <mergeCell ref="C46:I46"/>
    <mergeCell ref="C47:I47"/>
    <mergeCell ref="B42:B43"/>
    <mergeCell ref="D42:F42"/>
    <mergeCell ref="G42:I42"/>
    <mergeCell ref="D43:F43"/>
    <mergeCell ref="G43:I43"/>
    <mergeCell ref="C44:I44"/>
    <mergeCell ref="B41:I41"/>
    <mergeCell ref="C38:I38"/>
    <mergeCell ref="C39:I39"/>
    <mergeCell ref="C40:I40"/>
    <mergeCell ref="C45:I45"/>
  </mergeCells>
  <phoneticPr fontId="74" type="noConversion"/>
  <dataValidations count="7">
    <dataValidation type="list" allowBlank="1" showInputMessage="1" showErrorMessage="1" sqref="C7 I7" xr:uid="{00000000-0002-0000-0300-000000000000}">
      <formula1>$N$11:$N$12</formula1>
    </dataValidation>
    <dataValidation type="list" allowBlank="1" showInputMessage="1" showErrorMessage="1" sqref="H13:I13" xr:uid="{00000000-0002-0000-0300-000001000000}">
      <formula1>$N$5:$N$8</formula1>
    </dataValidation>
    <dataValidation type="list" allowBlank="1" showInputMessage="1" showErrorMessage="1" sqref="C9:F9" xr:uid="{00000000-0002-0000-0300-000002000000}">
      <formula1>$M$6:$M$9</formula1>
    </dataValidation>
    <dataValidation type="list" allowBlank="1" showInputMessage="1" showErrorMessage="1" sqref="C24:E24" xr:uid="{00000000-0002-0000-0300-000003000000}">
      <formula1>$M$12:$M$15</formula1>
    </dataValidation>
    <dataValidation type="list" allowBlank="1" showInputMessage="1" showErrorMessage="1" sqref="H12:I12" xr:uid="{00000000-0002-0000-0300-000004000000}">
      <formula1>M17:M19</formula1>
    </dataValidation>
    <dataValidation type="list" showDropDown="1" showInputMessage="1" showErrorMessage="1" sqref="K12" xr:uid="{00000000-0002-0000-0300-000005000000}">
      <formula1>O17:O19</formula1>
    </dataValidation>
    <dataValidation type="list" allowBlank="1" showInputMessage="1" showErrorMessage="1" sqref="J10:K10" xr:uid="{00000000-0002-0000-03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28737" r:id="rId4">
          <objectPr defaultSize="0" autoPict="0" r:id="rId5">
            <anchor moveWithCells="1" sizeWithCells="1">
              <from>
                <xdr:col>8</xdr:col>
                <xdr:colOff>53340</xdr:colOff>
                <xdr:row>1</xdr:row>
                <xdr:rowOff>38100</xdr:rowOff>
              </from>
              <to>
                <xdr:col>8</xdr:col>
                <xdr:colOff>1066800</xdr:colOff>
                <xdr:row>1</xdr:row>
                <xdr:rowOff>457200</xdr:rowOff>
              </to>
            </anchor>
          </objectPr>
        </oleObject>
      </mc:Choice>
      <mc:Fallback>
        <oleObject progId="PBrush" shapeId="35828737"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B1:X54"/>
  <sheetViews>
    <sheetView topLeftCell="A20" zoomScale="80" zoomScaleNormal="80" zoomScalePageLayoutView="85" workbookViewId="0">
      <selection activeCell="D32" sqref="D32"/>
    </sheetView>
  </sheetViews>
  <sheetFormatPr defaultColWidth="10.77734375" defaultRowHeight="13.2" x14ac:dyDescent="0.25"/>
  <cols>
    <col min="1" max="1" width="1" style="7" customWidth="1"/>
    <col min="2" max="2" width="25.44140625" style="8" customWidth="1"/>
    <col min="3" max="5" width="25.44140625" style="7" customWidth="1"/>
    <col min="6" max="6" width="25" style="7" customWidth="1"/>
    <col min="7" max="7" width="22" style="8" customWidth="1"/>
    <col min="8" max="8" width="20.44140625" style="7" customWidth="1"/>
    <col min="9" max="9" width="27" style="7" customWidth="1"/>
    <col min="10" max="11" width="22.44140625" style="7" customWidth="1"/>
    <col min="12" max="24" width="10.77734375" style="3"/>
    <col min="25" max="16384" width="10.77734375" style="7"/>
  </cols>
  <sheetData>
    <row r="1" spans="2:14" ht="37.5" customHeight="1" x14ac:dyDescent="0.25">
      <c r="B1" s="494"/>
      <c r="C1" s="526" t="s">
        <v>25</v>
      </c>
      <c r="D1" s="526"/>
      <c r="E1" s="526"/>
      <c r="F1" s="526"/>
      <c r="G1" s="526"/>
      <c r="H1" s="526"/>
      <c r="I1" s="388"/>
      <c r="J1" s="10"/>
      <c r="K1" s="10"/>
      <c r="M1" s="11" t="s">
        <v>47</v>
      </c>
    </row>
    <row r="2" spans="2:14" ht="37.5" customHeight="1" x14ac:dyDescent="0.25">
      <c r="B2" s="495"/>
      <c r="C2" s="498" t="s">
        <v>239</v>
      </c>
      <c r="D2" s="498"/>
      <c r="E2" s="498"/>
      <c r="F2" s="498"/>
      <c r="G2" s="498"/>
      <c r="H2" s="498"/>
      <c r="I2" s="389"/>
      <c r="J2" s="10"/>
      <c r="K2" s="10"/>
      <c r="M2" s="11" t="s">
        <v>48</v>
      </c>
    </row>
    <row r="3" spans="2:14" ht="37.5" customHeight="1" thickBot="1" x14ac:dyDescent="0.3">
      <c r="B3" s="496"/>
      <c r="C3" s="499" t="s">
        <v>240</v>
      </c>
      <c r="D3" s="499"/>
      <c r="E3" s="499"/>
      <c r="F3" s="499" t="s">
        <v>241</v>
      </c>
      <c r="G3" s="499"/>
      <c r="H3" s="499"/>
      <c r="I3" s="497"/>
      <c r="J3" s="10"/>
      <c r="K3" s="10"/>
      <c r="M3" s="11" t="s">
        <v>50</v>
      </c>
    </row>
    <row r="4" spans="2:14" ht="23.25" customHeight="1" x14ac:dyDescent="0.25">
      <c r="B4" s="490"/>
      <c r="C4" s="491"/>
      <c r="D4" s="491"/>
      <c r="E4" s="491"/>
      <c r="F4" s="491"/>
      <c r="G4" s="491"/>
      <c r="H4" s="491"/>
      <c r="I4" s="492"/>
      <c r="J4" s="12"/>
      <c r="K4" s="12"/>
    </row>
    <row r="5" spans="2:14" ht="24" customHeight="1" x14ac:dyDescent="0.25">
      <c r="B5" s="424" t="s">
        <v>234</v>
      </c>
      <c r="C5" s="425"/>
      <c r="D5" s="425"/>
      <c r="E5" s="425"/>
      <c r="F5" s="425"/>
      <c r="G5" s="425"/>
      <c r="H5" s="425"/>
      <c r="I5" s="426"/>
      <c r="J5" s="55"/>
      <c r="K5" s="55"/>
      <c r="N5" s="6" t="s">
        <v>57</v>
      </c>
    </row>
    <row r="6" spans="2:14" ht="30.75" customHeight="1" x14ac:dyDescent="0.25">
      <c r="B6" s="176" t="s">
        <v>242</v>
      </c>
      <c r="C6" s="182">
        <v>2</v>
      </c>
      <c r="D6" s="493" t="s">
        <v>243</v>
      </c>
      <c r="E6" s="493"/>
      <c r="F6" s="460" t="s">
        <v>300</v>
      </c>
      <c r="G6" s="460"/>
      <c r="H6" s="460"/>
      <c r="I6" s="461"/>
      <c r="J6" s="14"/>
      <c r="K6" s="14"/>
      <c r="M6" s="11" t="s">
        <v>60</v>
      </c>
      <c r="N6" s="6" t="s">
        <v>61</v>
      </c>
    </row>
    <row r="7" spans="2:14" ht="30.75" customHeight="1" x14ac:dyDescent="0.25">
      <c r="B7" s="176" t="s">
        <v>244</v>
      </c>
      <c r="C7" s="182" t="s">
        <v>81</v>
      </c>
      <c r="D7" s="493" t="s">
        <v>245</v>
      </c>
      <c r="E7" s="493"/>
      <c r="F7" s="462" t="s">
        <v>296</v>
      </c>
      <c r="G7" s="462"/>
      <c r="H7" s="183" t="s">
        <v>246</v>
      </c>
      <c r="I7" s="184" t="s">
        <v>76</v>
      </c>
      <c r="J7" s="16"/>
      <c r="K7" s="16"/>
      <c r="M7" s="11" t="s">
        <v>65</v>
      </c>
      <c r="N7" s="6" t="s">
        <v>66</v>
      </c>
    </row>
    <row r="8" spans="2:14" ht="30.75" customHeight="1" x14ac:dyDescent="0.25">
      <c r="B8" s="176" t="s">
        <v>247</v>
      </c>
      <c r="C8" s="460" t="s">
        <v>301</v>
      </c>
      <c r="D8" s="460"/>
      <c r="E8" s="460"/>
      <c r="F8" s="460"/>
      <c r="G8" s="174" t="s">
        <v>248</v>
      </c>
      <c r="H8" s="481">
        <v>7556</v>
      </c>
      <c r="I8" s="482"/>
      <c r="J8" s="18"/>
      <c r="K8" s="18"/>
      <c r="M8" s="11" t="s">
        <v>69</v>
      </c>
      <c r="N8" s="6" t="s">
        <v>70</v>
      </c>
    </row>
    <row r="9" spans="2:14" ht="30.75" customHeight="1" thickBot="1" x14ac:dyDescent="0.3">
      <c r="B9" s="176" t="s">
        <v>48</v>
      </c>
      <c r="C9" s="510" t="s">
        <v>65</v>
      </c>
      <c r="D9" s="510"/>
      <c r="E9" s="510"/>
      <c r="F9" s="510"/>
      <c r="G9" s="215" t="s">
        <v>249</v>
      </c>
      <c r="H9" s="511" t="s">
        <v>302</v>
      </c>
      <c r="I9" s="512"/>
      <c r="J9" s="19"/>
      <c r="K9" s="19"/>
      <c r="M9" s="20" t="s">
        <v>73</v>
      </c>
    </row>
    <row r="10" spans="2:14" ht="39" customHeight="1" x14ac:dyDescent="0.25">
      <c r="B10" s="214" t="s">
        <v>250</v>
      </c>
      <c r="C10" s="513" t="s">
        <v>304</v>
      </c>
      <c r="D10" s="514"/>
      <c r="E10" s="514"/>
      <c r="F10" s="514"/>
      <c r="G10" s="514"/>
      <c r="H10" s="514"/>
      <c r="I10" s="515"/>
      <c r="J10" s="21"/>
      <c r="K10" s="21"/>
      <c r="M10" s="20"/>
    </row>
    <row r="11" spans="2:14" ht="50.25" customHeight="1" x14ac:dyDescent="0.25">
      <c r="B11" s="214" t="s">
        <v>251</v>
      </c>
      <c r="C11" s="516" t="s">
        <v>311</v>
      </c>
      <c r="D11" s="517"/>
      <c r="E11" s="517"/>
      <c r="F11" s="517"/>
      <c r="G11" s="517"/>
      <c r="H11" s="517"/>
      <c r="I11" s="518"/>
      <c r="J11" s="16"/>
      <c r="K11" s="16"/>
      <c r="M11" s="20"/>
      <c r="N11" s="6" t="s">
        <v>76</v>
      </c>
    </row>
    <row r="12" spans="2:14" ht="30.75" customHeight="1" x14ac:dyDescent="0.25">
      <c r="B12" s="214" t="s">
        <v>254</v>
      </c>
      <c r="C12" s="519" t="s">
        <v>327</v>
      </c>
      <c r="D12" s="520"/>
      <c r="E12" s="520"/>
      <c r="F12" s="520"/>
      <c r="G12" s="193" t="s">
        <v>252</v>
      </c>
      <c r="H12" s="521" t="s">
        <v>91</v>
      </c>
      <c r="I12" s="522"/>
      <c r="J12" s="16"/>
      <c r="K12" s="16"/>
      <c r="M12" s="20" t="s">
        <v>80</v>
      </c>
      <c r="N12" s="6" t="s">
        <v>81</v>
      </c>
    </row>
    <row r="13" spans="2:14" ht="30.75" customHeight="1" x14ac:dyDescent="0.25">
      <c r="B13" s="214" t="s">
        <v>255</v>
      </c>
      <c r="C13" s="487" t="s">
        <v>336</v>
      </c>
      <c r="D13" s="488"/>
      <c r="E13" s="488"/>
      <c r="F13" s="489"/>
      <c r="G13" s="196" t="s">
        <v>253</v>
      </c>
      <c r="H13" s="521" t="s">
        <v>70</v>
      </c>
      <c r="I13" s="522"/>
      <c r="J13" s="16"/>
      <c r="K13" s="16"/>
      <c r="M13" s="20" t="s">
        <v>84</v>
      </c>
    </row>
    <row r="14" spans="2:14" ht="54" customHeight="1" thickBot="1" x14ac:dyDescent="0.3">
      <c r="B14" s="214" t="s">
        <v>256</v>
      </c>
      <c r="C14" s="523" t="s">
        <v>318</v>
      </c>
      <c r="D14" s="524"/>
      <c r="E14" s="524"/>
      <c r="F14" s="524"/>
      <c r="G14" s="524"/>
      <c r="H14" s="524"/>
      <c r="I14" s="525"/>
      <c r="J14" s="21"/>
      <c r="K14" s="21"/>
      <c r="M14" s="20" t="s">
        <v>86</v>
      </c>
      <c r="N14" s="6"/>
    </row>
    <row r="15" spans="2:14" ht="30.75" customHeight="1" x14ac:dyDescent="0.25">
      <c r="B15" s="176" t="s">
        <v>257</v>
      </c>
      <c r="C15" s="509" t="s">
        <v>289</v>
      </c>
      <c r="D15" s="509"/>
      <c r="E15" s="509"/>
      <c r="F15" s="509"/>
      <c r="G15" s="509"/>
      <c r="H15" s="509"/>
      <c r="I15" s="509"/>
      <c r="J15" s="22"/>
      <c r="K15" s="22"/>
      <c r="M15" s="20" t="s">
        <v>88</v>
      </c>
      <c r="N15" s="6"/>
    </row>
    <row r="16" spans="2:14" ht="35.549999999999997" customHeight="1" x14ac:dyDescent="0.25">
      <c r="B16" s="176" t="s">
        <v>258</v>
      </c>
      <c r="C16" s="460" t="s">
        <v>310</v>
      </c>
      <c r="D16" s="460"/>
      <c r="E16" s="460"/>
      <c r="F16" s="460"/>
      <c r="G16" s="460"/>
      <c r="H16" s="460"/>
      <c r="I16" s="461"/>
      <c r="J16" s="23"/>
      <c r="K16" s="23"/>
      <c r="M16" s="20"/>
      <c r="N16" s="6"/>
    </row>
    <row r="17" spans="2:14" ht="30.75" customHeight="1" x14ac:dyDescent="0.25">
      <c r="B17" s="176" t="s">
        <v>259</v>
      </c>
      <c r="C17" s="462" t="s">
        <v>152</v>
      </c>
      <c r="D17" s="463"/>
      <c r="E17" s="463"/>
      <c r="F17" s="463"/>
      <c r="G17" s="463"/>
      <c r="H17" s="463"/>
      <c r="I17" s="463"/>
      <c r="J17" s="24"/>
      <c r="K17" s="24"/>
      <c r="M17" s="20" t="s">
        <v>91</v>
      </c>
      <c r="N17" s="6"/>
    </row>
    <row r="18" spans="2:14" ht="18" customHeight="1" x14ac:dyDescent="0.25">
      <c r="B18" s="465" t="s">
        <v>265</v>
      </c>
      <c r="C18" s="466" t="s">
        <v>237</v>
      </c>
      <c r="D18" s="466"/>
      <c r="E18" s="466"/>
      <c r="F18" s="467" t="s">
        <v>238</v>
      </c>
      <c r="G18" s="467"/>
      <c r="H18" s="467"/>
      <c r="I18" s="468"/>
      <c r="J18" s="25"/>
      <c r="K18" s="25"/>
      <c r="M18" s="20" t="s">
        <v>79</v>
      </c>
      <c r="N18" s="6"/>
    </row>
    <row r="19" spans="2:14" ht="39.75" customHeight="1" x14ac:dyDescent="0.25">
      <c r="B19" s="465"/>
      <c r="C19" s="460" t="s">
        <v>307</v>
      </c>
      <c r="D19" s="460"/>
      <c r="E19" s="460"/>
      <c r="F19" s="460" t="s">
        <v>328</v>
      </c>
      <c r="G19" s="460"/>
      <c r="H19" s="460"/>
      <c r="I19" s="461"/>
      <c r="J19" s="23"/>
      <c r="K19" s="23"/>
      <c r="M19" s="20" t="s">
        <v>95</v>
      </c>
      <c r="N19" s="6"/>
    </row>
    <row r="20" spans="2:14" ht="39.75" customHeight="1" x14ac:dyDescent="0.25">
      <c r="B20" s="176" t="s">
        <v>266</v>
      </c>
      <c r="C20" s="469" t="s">
        <v>152</v>
      </c>
      <c r="D20" s="470"/>
      <c r="E20" s="471"/>
      <c r="F20" s="472" t="s">
        <v>152</v>
      </c>
      <c r="G20" s="472"/>
      <c r="H20" s="472"/>
      <c r="I20" s="473"/>
      <c r="J20" s="16"/>
      <c r="K20" s="16"/>
      <c r="M20" s="20"/>
      <c r="N20" s="6"/>
    </row>
    <row r="21" spans="2:14" ht="65.25" customHeight="1" x14ac:dyDescent="0.25">
      <c r="B21" s="176" t="s">
        <v>267</v>
      </c>
      <c r="C21" s="474" t="s">
        <v>308</v>
      </c>
      <c r="D21" s="475"/>
      <c r="E21" s="476"/>
      <c r="F21" s="445" t="s">
        <v>309</v>
      </c>
      <c r="G21" s="446"/>
      <c r="H21" s="446"/>
      <c r="I21" s="508"/>
      <c r="J21" s="22"/>
      <c r="K21" s="22"/>
      <c r="M21" s="26"/>
      <c r="N21" s="6"/>
    </row>
    <row r="22" spans="2:14" ht="23.25" customHeight="1" x14ac:dyDescent="0.25">
      <c r="B22" s="176" t="s">
        <v>268</v>
      </c>
      <c r="C22" s="455">
        <v>45292</v>
      </c>
      <c r="D22" s="477"/>
      <c r="E22" s="478"/>
      <c r="F22" s="161" t="s">
        <v>271</v>
      </c>
      <c r="G22" s="189">
        <v>0</v>
      </c>
      <c r="H22" s="219" t="s">
        <v>275</v>
      </c>
      <c r="I22" s="218">
        <v>0.03</v>
      </c>
      <c r="J22" s="27"/>
      <c r="K22" s="27"/>
      <c r="M22" s="26"/>
    </row>
    <row r="23" spans="2:14" ht="27" customHeight="1" x14ac:dyDescent="0.25">
      <c r="B23" s="176" t="s">
        <v>269</v>
      </c>
      <c r="C23" s="455">
        <v>45442</v>
      </c>
      <c r="D23" s="446"/>
      <c r="E23" s="456"/>
      <c r="F23" s="161" t="s">
        <v>272</v>
      </c>
      <c r="G23" s="505">
        <v>0.97</v>
      </c>
      <c r="H23" s="506"/>
      <c r="I23" s="507"/>
      <c r="J23" s="28"/>
      <c r="K23" s="28"/>
      <c r="M23" s="26"/>
    </row>
    <row r="24" spans="2:14" ht="30.75" customHeight="1" x14ac:dyDescent="0.25">
      <c r="B24" s="175" t="s">
        <v>270</v>
      </c>
      <c r="C24" s="500" t="s">
        <v>293</v>
      </c>
      <c r="D24" s="501"/>
      <c r="E24" s="502"/>
      <c r="F24" s="162" t="s">
        <v>274</v>
      </c>
      <c r="G24" s="445" t="s">
        <v>223</v>
      </c>
      <c r="H24" s="446"/>
      <c r="I24" s="447"/>
      <c r="J24" s="25"/>
      <c r="K24" s="25"/>
      <c r="M24" s="26"/>
    </row>
    <row r="25" spans="2:14" ht="22.5" customHeight="1" x14ac:dyDescent="0.25">
      <c r="B25" s="424" t="s">
        <v>235</v>
      </c>
      <c r="C25" s="425"/>
      <c r="D25" s="425"/>
      <c r="E25" s="425"/>
      <c r="F25" s="425"/>
      <c r="G25" s="425"/>
      <c r="H25" s="425"/>
      <c r="I25" s="426"/>
      <c r="J25" s="55"/>
      <c r="K25" s="55"/>
      <c r="M25" s="26"/>
    </row>
    <row r="26" spans="2:14" ht="43.5" customHeight="1" x14ac:dyDescent="0.25">
      <c r="B26" s="163" t="s">
        <v>105</v>
      </c>
      <c r="C26" s="174" t="s">
        <v>261</v>
      </c>
      <c r="D26" s="174" t="s">
        <v>260</v>
      </c>
      <c r="E26" s="164" t="s">
        <v>264</v>
      </c>
      <c r="F26" s="174" t="s">
        <v>263</v>
      </c>
      <c r="G26" s="174" t="s">
        <v>262</v>
      </c>
      <c r="H26" s="164" t="s">
        <v>276</v>
      </c>
      <c r="I26" s="165" t="s">
        <v>273</v>
      </c>
      <c r="J26" s="23"/>
      <c r="K26" s="23"/>
      <c r="M26" s="26"/>
    </row>
    <row r="27" spans="2:14" ht="15.75" customHeight="1" x14ac:dyDescent="0.25">
      <c r="B27" s="163" t="s">
        <v>294</v>
      </c>
      <c r="C27" s="216">
        <v>0</v>
      </c>
      <c r="D27" s="216">
        <v>0</v>
      </c>
      <c r="E27" s="187">
        <v>0</v>
      </c>
      <c r="F27" s="453">
        <f>+SUM(C27:C32)</f>
        <v>100</v>
      </c>
      <c r="G27" s="503">
        <f>+SUM(D27:D32)</f>
        <v>0</v>
      </c>
      <c r="H27" s="210"/>
      <c r="I27" s="451">
        <f>+G27+I22</f>
        <v>0.03</v>
      </c>
      <c r="J27" s="23"/>
      <c r="K27" s="23"/>
      <c r="M27" s="26"/>
    </row>
    <row r="28" spans="2:14" ht="15.75" customHeight="1" x14ac:dyDescent="0.25">
      <c r="B28" s="163" t="s">
        <v>114</v>
      </c>
      <c r="C28" s="216">
        <v>0</v>
      </c>
      <c r="D28" s="216">
        <v>0</v>
      </c>
      <c r="E28" s="187">
        <v>0</v>
      </c>
      <c r="F28" s="454"/>
      <c r="G28" s="504"/>
      <c r="H28" s="210"/>
      <c r="I28" s="452"/>
      <c r="J28" s="23"/>
      <c r="K28" s="23"/>
      <c r="M28" s="26"/>
    </row>
    <row r="29" spans="2:14" ht="15.75" customHeight="1" x14ac:dyDescent="0.25">
      <c r="B29" s="163" t="s">
        <v>115</v>
      </c>
      <c r="C29" s="216">
        <v>0</v>
      </c>
      <c r="D29" s="216"/>
      <c r="E29" s="187">
        <v>0</v>
      </c>
      <c r="F29" s="454"/>
      <c r="G29" s="504"/>
      <c r="H29" s="209">
        <f>+(D29*100%)/$G$23</f>
        <v>0</v>
      </c>
      <c r="I29" s="452"/>
      <c r="J29" s="23"/>
      <c r="K29" s="23"/>
      <c r="M29" s="26"/>
    </row>
    <row r="30" spans="2:14" ht="15.75" customHeight="1" x14ac:dyDescent="0.25">
      <c r="B30" s="163" t="s">
        <v>116</v>
      </c>
      <c r="C30" s="216">
        <v>0</v>
      </c>
      <c r="D30" s="216"/>
      <c r="E30" s="187">
        <v>0</v>
      </c>
      <c r="F30" s="454"/>
      <c r="G30" s="504"/>
      <c r="H30" s="209" t="str">
        <f>+IF(D30="","",((D30*100%)/$G$23)+H29)</f>
        <v/>
      </c>
      <c r="I30" s="452"/>
      <c r="J30" s="23"/>
      <c r="K30" s="23"/>
      <c r="M30" s="26"/>
    </row>
    <row r="31" spans="2:14" ht="15.75" customHeight="1" x14ac:dyDescent="0.25">
      <c r="B31" s="163" t="s">
        <v>117</v>
      </c>
      <c r="C31" s="216">
        <v>50</v>
      </c>
      <c r="D31" s="216"/>
      <c r="E31" s="187">
        <v>0</v>
      </c>
      <c r="F31" s="454"/>
      <c r="G31" s="504"/>
      <c r="H31" s="209" t="str">
        <f t="shared" ref="H31:H32" si="0">+IF(D31="","",((D31*100%)/$G$23)+H30)</f>
        <v/>
      </c>
      <c r="I31" s="452"/>
      <c r="J31" s="23"/>
      <c r="K31" s="23"/>
      <c r="M31" s="26"/>
    </row>
    <row r="32" spans="2:14" ht="15.75" customHeight="1" x14ac:dyDescent="0.25">
      <c r="B32" s="163" t="s">
        <v>118</v>
      </c>
      <c r="C32" s="216">
        <v>50</v>
      </c>
      <c r="D32" s="216"/>
      <c r="E32" s="187">
        <v>0</v>
      </c>
      <c r="F32" s="454"/>
      <c r="G32" s="504"/>
      <c r="H32" s="209" t="str">
        <f t="shared" si="0"/>
        <v/>
      </c>
      <c r="I32" s="452"/>
      <c r="J32" s="23"/>
      <c r="K32" s="23"/>
      <c r="M32" s="26"/>
    </row>
    <row r="33" spans="2:11" ht="66.75" customHeight="1" x14ac:dyDescent="0.25">
      <c r="B33" s="168" t="s">
        <v>277</v>
      </c>
      <c r="C33" s="448" t="s">
        <v>342</v>
      </c>
      <c r="D33" s="449"/>
      <c r="E33" s="449"/>
      <c r="F33" s="449"/>
      <c r="G33" s="449"/>
      <c r="H33" s="449"/>
      <c r="I33" s="450"/>
      <c r="J33" s="36"/>
      <c r="K33" s="36"/>
    </row>
    <row r="34" spans="2:11" ht="34.5" customHeight="1" x14ac:dyDescent="0.25">
      <c r="B34" s="320"/>
      <c r="C34" s="321"/>
      <c r="D34" s="321"/>
      <c r="E34" s="321"/>
      <c r="F34" s="321"/>
      <c r="G34" s="321"/>
      <c r="H34" s="321"/>
      <c r="I34" s="322"/>
      <c r="J34" s="55"/>
      <c r="K34" s="55"/>
    </row>
    <row r="35" spans="2:11" ht="34.5" customHeight="1" x14ac:dyDescent="0.25">
      <c r="B35" s="323"/>
      <c r="C35" s="324"/>
      <c r="D35" s="324"/>
      <c r="E35" s="324"/>
      <c r="F35" s="324"/>
      <c r="G35" s="324"/>
      <c r="H35" s="324"/>
      <c r="I35" s="325"/>
      <c r="J35" s="36"/>
      <c r="K35" s="36"/>
    </row>
    <row r="36" spans="2:11" ht="34.5" customHeight="1" x14ac:dyDescent="0.25">
      <c r="B36" s="323"/>
      <c r="C36" s="324"/>
      <c r="D36" s="324"/>
      <c r="E36" s="324"/>
      <c r="F36" s="324"/>
      <c r="G36" s="324"/>
      <c r="H36" s="324"/>
      <c r="I36" s="325"/>
      <c r="J36" s="36"/>
      <c r="K36" s="36"/>
    </row>
    <row r="37" spans="2:11" ht="34.5" customHeight="1" x14ac:dyDescent="0.25">
      <c r="B37" s="323"/>
      <c r="C37" s="324"/>
      <c r="D37" s="324"/>
      <c r="E37" s="324"/>
      <c r="F37" s="324"/>
      <c r="G37" s="324"/>
      <c r="H37" s="324"/>
      <c r="I37" s="325"/>
      <c r="J37" s="36"/>
      <c r="K37" s="36"/>
    </row>
    <row r="38" spans="2:11" ht="34.5" customHeight="1" x14ac:dyDescent="0.25">
      <c r="B38" s="326"/>
      <c r="C38" s="327"/>
      <c r="D38" s="327"/>
      <c r="E38" s="327"/>
      <c r="F38" s="327"/>
      <c r="G38" s="327"/>
      <c r="H38" s="327"/>
      <c r="I38" s="328"/>
      <c r="J38" s="12"/>
      <c r="K38" s="12"/>
    </row>
    <row r="39" spans="2:11" ht="58.5" customHeight="1" x14ac:dyDescent="0.25">
      <c r="B39" s="176" t="s">
        <v>278</v>
      </c>
      <c r="C39" s="427" t="s">
        <v>338</v>
      </c>
      <c r="D39" s="428"/>
      <c r="E39" s="428"/>
      <c r="F39" s="428"/>
      <c r="G39" s="428"/>
      <c r="H39" s="428"/>
      <c r="I39" s="429"/>
      <c r="J39" s="37"/>
      <c r="K39" s="37"/>
    </row>
    <row r="40" spans="2:11" ht="53.25" customHeight="1" x14ac:dyDescent="0.25">
      <c r="B40" s="176" t="s">
        <v>279</v>
      </c>
      <c r="C40" s="427" t="s">
        <v>340</v>
      </c>
      <c r="D40" s="428"/>
      <c r="E40" s="428"/>
      <c r="F40" s="428"/>
      <c r="G40" s="428"/>
      <c r="H40" s="428"/>
      <c r="I40" s="429"/>
      <c r="J40" s="37"/>
      <c r="K40" s="37"/>
    </row>
    <row r="41" spans="2:11" ht="48" customHeight="1" x14ac:dyDescent="0.25">
      <c r="B41" s="169" t="s">
        <v>280</v>
      </c>
      <c r="C41" s="427" t="s">
        <v>339</v>
      </c>
      <c r="D41" s="428"/>
      <c r="E41" s="428"/>
      <c r="F41" s="428"/>
      <c r="G41" s="428"/>
      <c r="H41" s="428"/>
      <c r="I41" s="429"/>
      <c r="J41" s="37"/>
      <c r="K41" s="37"/>
    </row>
    <row r="42" spans="2:11" ht="22.5" customHeight="1" x14ac:dyDescent="0.25">
      <c r="B42" s="424" t="s">
        <v>236</v>
      </c>
      <c r="C42" s="425"/>
      <c r="D42" s="425"/>
      <c r="E42" s="425"/>
      <c r="F42" s="425"/>
      <c r="G42" s="425"/>
      <c r="H42" s="425"/>
      <c r="I42" s="426"/>
      <c r="J42" s="37"/>
      <c r="K42" s="37"/>
    </row>
    <row r="43" spans="2:11" ht="22.5" customHeight="1" x14ac:dyDescent="0.25">
      <c r="B43" s="436" t="s">
        <v>281</v>
      </c>
      <c r="C43" s="173" t="s">
        <v>282</v>
      </c>
      <c r="D43" s="438" t="s">
        <v>283</v>
      </c>
      <c r="E43" s="438"/>
      <c r="F43" s="438"/>
      <c r="G43" s="438" t="s">
        <v>284</v>
      </c>
      <c r="H43" s="438"/>
      <c r="I43" s="439"/>
      <c r="J43" s="38"/>
      <c r="K43" s="38"/>
    </row>
    <row r="44" spans="2:11" ht="30.75" customHeight="1" x14ac:dyDescent="0.25">
      <c r="B44" s="437"/>
      <c r="C44" s="188"/>
      <c r="D44" s="440"/>
      <c r="E44" s="440"/>
      <c r="F44" s="440"/>
      <c r="G44" s="440"/>
      <c r="H44" s="440"/>
      <c r="I44" s="441"/>
      <c r="J44" s="38"/>
      <c r="K44" s="38"/>
    </row>
    <row r="45" spans="2:11" ht="32.25" customHeight="1" x14ac:dyDescent="0.25">
      <c r="B45" s="170" t="s">
        <v>285</v>
      </c>
      <c r="C45" s="430" t="s">
        <v>303</v>
      </c>
      <c r="D45" s="431"/>
      <c r="E45" s="431"/>
      <c r="F45" s="431"/>
      <c r="G45" s="431"/>
      <c r="H45" s="431"/>
      <c r="I45" s="432"/>
      <c r="J45" s="41"/>
      <c r="K45" s="41"/>
    </row>
    <row r="46" spans="2:11" ht="28.5" customHeight="1" x14ac:dyDescent="0.25">
      <c r="B46" s="171" t="s">
        <v>286</v>
      </c>
      <c r="C46" s="430" t="s">
        <v>303</v>
      </c>
      <c r="D46" s="431"/>
      <c r="E46" s="431"/>
      <c r="F46" s="431"/>
      <c r="G46" s="431"/>
      <c r="H46" s="431"/>
      <c r="I46" s="432"/>
      <c r="J46" s="41"/>
      <c r="K46" s="41"/>
    </row>
    <row r="47" spans="2:11" ht="30" customHeight="1" x14ac:dyDescent="0.25">
      <c r="B47" s="169" t="s">
        <v>287</v>
      </c>
      <c r="C47" s="430" t="s">
        <v>337</v>
      </c>
      <c r="D47" s="431"/>
      <c r="E47" s="431"/>
      <c r="F47" s="431"/>
      <c r="G47" s="431"/>
      <c r="H47" s="431"/>
      <c r="I47" s="433"/>
      <c r="J47" s="42"/>
      <c r="K47" s="42"/>
    </row>
    <row r="48" spans="2:11" ht="31.5" customHeight="1" thickBot="1" x14ac:dyDescent="0.3">
      <c r="B48" s="172" t="s">
        <v>288</v>
      </c>
      <c r="C48" s="434" t="s">
        <v>295</v>
      </c>
      <c r="D48" s="434"/>
      <c r="E48" s="434"/>
      <c r="F48" s="434"/>
      <c r="G48" s="434"/>
      <c r="H48" s="434"/>
      <c r="I48" s="435"/>
      <c r="J48" s="45"/>
      <c r="K48" s="45"/>
    </row>
    <row r="49" spans="2:11" x14ac:dyDescent="0.25">
      <c r="B49" s="43"/>
      <c r="C49" s="166"/>
      <c r="D49" s="166"/>
      <c r="E49" s="167"/>
      <c r="F49" s="167"/>
      <c r="G49" s="178"/>
      <c r="H49" s="44"/>
      <c r="I49" s="166"/>
      <c r="J49" s="45"/>
      <c r="K49" s="45"/>
    </row>
    <row r="50" spans="2:11" x14ac:dyDescent="0.25">
      <c r="B50" s="43"/>
      <c r="C50" s="166"/>
      <c r="D50" s="166"/>
      <c r="E50" s="167"/>
      <c r="F50" s="167"/>
      <c r="G50" s="178"/>
      <c r="H50" s="44"/>
      <c r="I50" s="166"/>
      <c r="J50" s="45"/>
      <c r="K50" s="45"/>
    </row>
    <row r="51" spans="2:11" x14ac:dyDescent="0.25">
      <c r="B51" s="43"/>
      <c r="C51" s="166"/>
      <c r="D51" s="166"/>
      <c r="E51" s="167"/>
      <c r="F51" s="167"/>
      <c r="G51" s="178"/>
      <c r="H51" s="44"/>
      <c r="I51" s="166"/>
      <c r="J51" s="45"/>
      <c r="K51" s="45"/>
    </row>
    <row r="52" spans="2:11" x14ac:dyDescent="0.25">
      <c r="B52" s="43"/>
      <c r="C52" s="166"/>
      <c r="D52" s="166"/>
      <c r="E52" s="167"/>
      <c r="F52" s="167"/>
      <c r="G52" s="178"/>
      <c r="H52" s="44"/>
      <c r="I52" s="166"/>
      <c r="J52" s="45"/>
      <c r="K52" s="45"/>
    </row>
    <row r="53" spans="2:11" x14ac:dyDescent="0.25">
      <c r="B53" s="43"/>
      <c r="C53" s="166"/>
      <c r="D53" s="166"/>
      <c r="E53" s="167"/>
      <c r="F53" s="167"/>
      <c r="G53" s="178"/>
      <c r="H53" s="44"/>
      <c r="I53" s="166"/>
      <c r="J53" s="45"/>
      <c r="K53" s="45"/>
    </row>
    <row r="54" spans="2:11" ht="25.5" customHeight="1" x14ac:dyDescent="0.25">
      <c r="B54" s="43"/>
      <c r="C54" s="166"/>
      <c r="D54" s="166"/>
      <c r="E54" s="167"/>
      <c r="F54" s="167"/>
      <c r="G54" s="178"/>
      <c r="H54" s="44"/>
      <c r="I54" s="166"/>
      <c r="J54" s="45"/>
      <c r="K54" s="45"/>
    </row>
  </sheetData>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2:I42"/>
    <mergeCell ref="C24:E24"/>
    <mergeCell ref="G24:I24"/>
    <mergeCell ref="B25:I25"/>
    <mergeCell ref="F27:F32"/>
    <mergeCell ref="G27:G32"/>
    <mergeCell ref="I27:I32"/>
    <mergeCell ref="C33:I33"/>
    <mergeCell ref="B34:I38"/>
    <mergeCell ref="C39:I39"/>
    <mergeCell ref="C40:I40"/>
    <mergeCell ref="C41:I41"/>
    <mergeCell ref="C46:I46"/>
    <mergeCell ref="C47:I47"/>
    <mergeCell ref="C48:I48"/>
    <mergeCell ref="B43:B44"/>
    <mergeCell ref="D43:F43"/>
    <mergeCell ref="G43:I43"/>
    <mergeCell ref="D44:F44"/>
    <mergeCell ref="G44:I44"/>
    <mergeCell ref="C45:I45"/>
  </mergeCells>
  <dataValidations disablePrompts="1" count="7">
    <dataValidation type="list" allowBlank="1" showInputMessage="1" showErrorMessage="1" sqref="J10:K10" xr:uid="{00000000-0002-0000-0400-000000000000}">
      <formula1>$M$21:$M$26</formula1>
    </dataValidation>
    <dataValidation type="list" showDropDown="1" showInputMessage="1" showErrorMessage="1" sqref="K12" xr:uid="{00000000-0002-0000-0400-000001000000}">
      <formula1>O17:O19</formula1>
    </dataValidation>
    <dataValidation type="list" allowBlank="1" showInputMessage="1" showErrorMessage="1" sqref="H12:I12" xr:uid="{00000000-0002-0000-0400-000002000000}">
      <formula1>M17:M19</formula1>
    </dataValidation>
    <dataValidation type="list" allowBlank="1" showInputMessage="1" showErrorMessage="1" sqref="C24:E24" xr:uid="{00000000-0002-0000-0400-000003000000}">
      <formula1>$M$12:$M$15</formula1>
    </dataValidation>
    <dataValidation type="list" allowBlank="1" showInputMessage="1" showErrorMessage="1" sqref="C9:F9" xr:uid="{00000000-0002-0000-0400-000004000000}">
      <formula1>$M$6:$M$9</formula1>
    </dataValidation>
    <dataValidation type="list" allowBlank="1" showInputMessage="1" showErrorMessage="1" sqref="H13:I13" xr:uid="{00000000-0002-0000-0400-000005000000}">
      <formula1>$N$5:$N$8</formula1>
    </dataValidation>
    <dataValidation type="list" allowBlank="1" showInputMessage="1" showErrorMessage="1" sqref="C7 I7" xr:uid="{00000000-0002-0000-04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54337" r:id="rId4">
          <objectPr defaultSize="0" autoPict="0" r:id="rId5">
            <anchor moveWithCells="1" sizeWithCells="1">
              <from>
                <xdr:col>8</xdr:col>
                <xdr:colOff>38100</xdr:colOff>
                <xdr:row>1</xdr:row>
                <xdr:rowOff>38100</xdr:rowOff>
              </from>
              <to>
                <xdr:col>8</xdr:col>
                <xdr:colOff>1714500</xdr:colOff>
                <xdr:row>2</xdr:row>
                <xdr:rowOff>76200</xdr:rowOff>
              </to>
            </anchor>
          </objectPr>
        </oleObject>
      </mc:Choice>
      <mc:Fallback>
        <oleObject progId="PBrush" shapeId="35854337"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B1:X54"/>
  <sheetViews>
    <sheetView topLeftCell="A9" zoomScale="70" zoomScaleNormal="70" workbookViewId="0">
      <selection activeCell="D32" sqref="D32"/>
    </sheetView>
  </sheetViews>
  <sheetFormatPr defaultColWidth="11.44140625" defaultRowHeight="13.2" x14ac:dyDescent="0.25"/>
  <cols>
    <col min="1" max="1" width="1" style="7" customWidth="1"/>
    <col min="2" max="2" width="25.44140625" style="8" customWidth="1"/>
    <col min="3" max="3" width="19.109375" style="7" customWidth="1"/>
    <col min="4" max="4" width="20.109375" style="7" customWidth="1"/>
    <col min="5" max="5" width="16.44140625" style="7" customWidth="1"/>
    <col min="6" max="6" width="25" style="7" customWidth="1"/>
    <col min="7" max="7" width="22" style="9" customWidth="1"/>
    <col min="8" max="8" width="20.44140625" style="7" customWidth="1"/>
    <col min="9" max="11" width="22.44140625" style="7" customWidth="1"/>
    <col min="12" max="24" width="11.44140625" style="3"/>
    <col min="25" max="16384" width="11.44140625" style="7"/>
  </cols>
  <sheetData>
    <row r="1" spans="2:14" ht="37.5" customHeight="1" x14ac:dyDescent="0.25">
      <c r="B1" s="547"/>
      <c r="C1" s="548" t="s">
        <v>25</v>
      </c>
      <c r="D1" s="548"/>
      <c r="E1" s="548"/>
      <c r="F1" s="548"/>
      <c r="G1" s="548"/>
      <c r="H1" s="548"/>
      <c r="I1" s="549"/>
      <c r="J1" s="10"/>
      <c r="K1" s="10"/>
      <c r="M1" s="11" t="s">
        <v>47</v>
      </c>
    </row>
    <row r="2" spans="2:14" ht="37.5" customHeight="1" x14ac:dyDescent="0.25">
      <c r="B2" s="547"/>
      <c r="C2" s="548" t="s">
        <v>239</v>
      </c>
      <c r="D2" s="548"/>
      <c r="E2" s="548"/>
      <c r="F2" s="548"/>
      <c r="G2" s="548"/>
      <c r="H2" s="548"/>
      <c r="I2" s="549"/>
      <c r="J2" s="10"/>
      <c r="K2" s="10"/>
      <c r="M2" s="11" t="s">
        <v>48</v>
      </c>
    </row>
    <row r="3" spans="2:14" ht="37.5" customHeight="1" x14ac:dyDescent="0.25">
      <c r="B3" s="547"/>
      <c r="C3" s="548" t="s">
        <v>240</v>
      </c>
      <c r="D3" s="548"/>
      <c r="E3" s="548"/>
      <c r="F3" s="548" t="s">
        <v>241</v>
      </c>
      <c r="G3" s="548"/>
      <c r="H3" s="548"/>
      <c r="I3" s="549"/>
      <c r="J3" s="10"/>
      <c r="K3" s="10"/>
      <c r="M3" s="11" t="s">
        <v>50</v>
      </c>
    </row>
    <row r="4" spans="2:14" ht="23.25" customHeight="1" x14ac:dyDescent="0.25">
      <c r="B4" s="545"/>
      <c r="C4" s="545"/>
      <c r="D4" s="545"/>
      <c r="E4" s="545"/>
      <c r="F4" s="545"/>
      <c r="G4" s="545"/>
      <c r="H4" s="545"/>
      <c r="I4" s="545"/>
      <c r="J4" s="12"/>
      <c r="K4" s="12"/>
    </row>
    <row r="5" spans="2:14" ht="24" customHeight="1" x14ac:dyDescent="0.25">
      <c r="B5" s="546" t="s">
        <v>234</v>
      </c>
      <c r="C5" s="546"/>
      <c r="D5" s="546"/>
      <c r="E5" s="546"/>
      <c r="F5" s="546"/>
      <c r="G5" s="546"/>
      <c r="H5" s="546"/>
      <c r="I5" s="546"/>
      <c r="J5" s="55"/>
      <c r="K5" s="55"/>
      <c r="N5" s="6" t="s">
        <v>57</v>
      </c>
    </row>
    <row r="6" spans="2:14" ht="30.75" customHeight="1" x14ac:dyDescent="0.25">
      <c r="B6" s="192" t="s">
        <v>242</v>
      </c>
      <c r="C6" s="182">
        <v>3</v>
      </c>
      <c r="D6" s="493" t="s">
        <v>243</v>
      </c>
      <c r="E6" s="493"/>
      <c r="F6" s="460" t="s">
        <v>300</v>
      </c>
      <c r="G6" s="460"/>
      <c r="H6" s="460"/>
      <c r="I6" s="461"/>
      <c r="J6" s="14"/>
      <c r="K6" s="14"/>
      <c r="M6" s="11" t="s">
        <v>60</v>
      </c>
      <c r="N6" s="6" t="s">
        <v>61</v>
      </c>
    </row>
    <row r="7" spans="2:14" ht="30.75" customHeight="1" x14ac:dyDescent="0.25">
      <c r="B7" s="192" t="s">
        <v>244</v>
      </c>
      <c r="C7" s="182" t="s">
        <v>81</v>
      </c>
      <c r="D7" s="493" t="s">
        <v>245</v>
      </c>
      <c r="E7" s="493"/>
      <c r="F7" s="462" t="s">
        <v>296</v>
      </c>
      <c r="G7" s="462"/>
      <c r="H7" s="183" t="s">
        <v>246</v>
      </c>
      <c r="I7" s="184" t="s">
        <v>76</v>
      </c>
      <c r="J7" s="16"/>
      <c r="K7" s="16"/>
      <c r="M7" s="11" t="s">
        <v>65</v>
      </c>
      <c r="N7" s="6" t="s">
        <v>66</v>
      </c>
    </row>
    <row r="8" spans="2:14" ht="30.75" customHeight="1" x14ac:dyDescent="0.25">
      <c r="B8" s="192" t="s">
        <v>247</v>
      </c>
      <c r="C8" s="460" t="s">
        <v>301</v>
      </c>
      <c r="D8" s="460"/>
      <c r="E8" s="460"/>
      <c r="F8" s="460"/>
      <c r="G8" s="174" t="s">
        <v>248</v>
      </c>
      <c r="H8" s="481">
        <v>7556</v>
      </c>
      <c r="I8" s="482"/>
      <c r="J8" s="18"/>
      <c r="K8" s="18"/>
      <c r="M8" s="11" t="s">
        <v>69</v>
      </c>
      <c r="N8" s="6" t="s">
        <v>70</v>
      </c>
    </row>
    <row r="9" spans="2:14" ht="30.75" customHeight="1" x14ac:dyDescent="0.25">
      <c r="B9" s="192" t="s">
        <v>48</v>
      </c>
      <c r="C9" s="483" t="s">
        <v>65</v>
      </c>
      <c r="D9" s="483"/>
      <c r="E9" s="483"/>
      <c r="F9" s="483"/>
      <c r="G9" s="174" t="s">
        <v>249</v>
      </c>
      <c r="H9" s="484" t="s">
        <v>302</v>
      </c>
      <c r="I9" s="485"/>
      <c r="J9" s="19"/>
      <c r="K9" s="19"/>
      <c r="M9" s="20" t="s">
        <v>73</v>
      </c>
    </row>
    <row r="10" spans="2:14" ht="30.75" customHeight="1" x14ac:dyDescent="0.25">
      <c r="B10" s="192" t="s">
        <v>250</v>
      </c>
      <c r="C10" s="460" t="s">
        <v>304</v>
      </c>
      <c r="D10" s="460"/>
      <c r="E10" s="460"/>
      <c r="F10" s="460"/>
      <c r="G10" s="460"/>
      <c r="H10" s="460"/>
      <c r="I10" s="461"/>
      <c r="J10" s="21"/>
      <c r="K10" s="21"/>
      <c r="M10" s="20"/>
    </row>
    <row r="11" spans="2:14" ht="45.75" customHeight="1" x14ac:dyDescent="0.25">
      <c r="B11" s="192" t="s">
        <v>251</v>
      </c>
      <c r="C11" s="460" t="s">
        <v>311</v>
      </c>
      <c r="D11" s="460"/>
      <c r="E11" s="460"/>
      <c r="F11" s="460"/>
      <c r="G11" s="460"/>
      <c r="H11" s="460"/>
      <c r="I11" s="460"/>
      <c r="J11" s="16"/>
      <c r="K11" s="16"/>
      <c r="M11" s="20"/>
      <c r="N11" s="6" t="s">
        <v>76</v>
      </c>
    </row>
    <row r="12" spans="2:14" ht="30.75" customHeight="1" x14ac:dyDescent="0.25">
      <c r="B12" s="192" t="s">
        <v>254</v>
      </c>
      <c r="C12" s="520" t="s">
        <v>329</v>
      </c>
      <c r="D12" s="520"/>
      <c r="E12" s="520"/>
      <c r="F12" s="520"/>
      <c r="G12" s="193" t="s">
        <v>252</v>
      </c>
      <c r="H12" s="520" t="s">
        <v>91</v>
      </c>
      <c r="I12" s="544"/>
      <c r="J12" s="16"/>
      <c r="K12" s="16"/>
      <c r="M12" s="20" t="s">
        <v>80</v>
      </c>
      <c r="N12" s="6" t="s">
        <v>81</v>
      </c>
    </row>
    <row r="13" spans="2:14" ht="30.75" customHeight="1" x14ac:dyDescent="0.25">
      <c r="B13" s="192" t="s">
        <v>255</v>
      </c>
      <c r="C13" s="487" t="s">
        <v>336</v>
      </c>
      <c r="D13" s="488"/>
      <c r="E13" s="488"/>
      <c r="F13" s="489"/>
      <c r="G13" s="193" t="s">
        <v>253</v>
      </c>
      <c r="H13" s="517" t="s">
        <v>70</v>
      </c>
      <c r="I13" s="518"/>
      <c r="J13" s="16"/>
      <c r="K13" s="16"/>
      <c r="M13" s="20" t="s">
        <v>84</v>
      </c>
    </row>
    <row r="14" spans="2:14" ht="64.5" customHeight="1" x14ac:dyDescent="0.25">
      <c r="B14" s="192" t="s">
        <v>256</v>
      </c>
      <c r="C14" s="479" t="s">
        <v>319</v>
      </c>
      <c r="D14" s="479"/>
      <c r="E14" s="479"/>
      <c r="F14" s="479"/>
      <c r="G14" s="479"/>
      <c r="H14" s="479"/>
      <c r="I14" s="480"/>
      <c r="J14" s="21"/>
      <c r="K14" s="21"/>
      <c r="M14" s="20" t="s">
        <v>86</v>
      </c>
      <c r="N14" s="6"/>
    </row>
    <row r="15" spans="2:14" ht="30.75" customHeight="1" x14ac:dyDescent="0.25">
      <c r="B15" s="192" t="s">
        <v>257</v>
      </c>
      <c r="C15" s="520" t="s">
        <v>297</v>
      </c>
      <c r="D15" s="520"/>
      <c r="E15" s="520"/>
      <c r="F15" s="520"/>
      <c r="G15" s="520"/>
      <c r="H15" s="520"/>
      <c r="I15" s="544"/>
      <c r="J15" s="22"/>
      <c r="K15" s="22"/>
      <c r="M15" s="20" t="s">
        <v>88</v>
      </c>
      <c r="N15" s="6"/>
    </row>
    <row r="16" spans="2:14" ht="20.25" customHeight="1" x14ac:dyDescent="0.25">
      <c r="B16" s="192" t="s">
        <v>258</v>
      </c>
      <c r="C16" s="460" t="s">
        <v>322</v>
      </c>
      <c r="D16" s="460"/>
      <c r="E16" s="460"/>
      <c r="F16" s="460"/>
      <c r="G16" s="460"/>
      <c r="H16" s="460"/>
      <c r="I16" s="461"/>
      <c r="J16" s="23"/>
      <c r="K16" s="23"/>
      <c r="M16" s="20"/>
      <c r="N16" s="6"/>
    </row>
    <row r="17" spans="2:14" ht="30.75" customHeight="1" x14ac:dyDescent="0.25">
      <c r="B17" s="192" t="s">
        <v>259</v>
      </c>
      <c r="C17" s="517" t="s">
        <v>151</v>
      </c>
      <c r="D17" s="539"/>
      <c r="E17" s="539"/>
      <c r="F17" s="539"/>
      <c r="G17" s="539"/>
      <c r="H17" s="539"/>
      <c r="I17" s="540"/>
      <c r="J17" s="24"/>
      <c r="K17" s="24"/>
      <c r="M17" s="20" t="s">
        <v>91</v>
      </c>
      <c r="N17" s="6"/>
    </row>
    <row r="18" spans="2:14" ht="18" customHeight="1" x14ac:dyDescent="0.25">
      <c r="B18" s="541" t="s">
        <v>265</v>
      </c>
      <c r="C18" s="542" t="s">
        <v>237</v>
      </c>
      <c r="D18" s="542"/>
      <c r="E18" s="542"/>
      <c r="F18" s="543" t="s">
        <v>238</v>
      </c>
      <c r="G18" s="543"/>
      <c r="H18" s="543"/>
      <c r="I18" s="543"/>
      <c r="J18" s="25"/>
      <c r="K18" s="25"/>
      <c r="M18" s="20" t="s">
        <v>79</v>
      </c>
      <c r="N18" s="6"/>
    </row>
    <row r="19" spans="2:14" ht="39.75" customHeight="1" x14ac:dyDescent="0.25">
      <c r="B19" s="541"/>
      <c r="C19" s="460" t="s">
        <v>312</v>
      </c>
      <c r="D19" s="460"/>
      <c r="E19" s="460"/>
      <c r="F19" s="460" t="s">
        <v>330</v>
      </c>
      <c r="G19" s="460"/>
      <c r="H19" s="460"/>
      <c r="I19" s="461"/>
      <c r="J19" s="23"/>
      <c r="K19" s="23"/>
      <c r="M19" s="20" t="s">
        <v>95</v>
      </c>
      <c r="N19" s="6"/>
    </row>
    <row r="20" spans="2:14" ht="39.75" customHeight="1" x14ac:dyDescent="0.25">
      <c r="B20" s="194" t="s">
        <v>266</v>
      </c>
      <c r="C20" s="469" t="s">
        <v>152</v>
      </c>
      <c r="D20" s="470"/>
      <c r="E20" s="471"/>
      <c r="F20" s="472" t="s">
        <v>152</v>
      </c>
      <c r="G20" s="472"/>
      <c r="H20" s="472"/>
      <c r="I20" s="473"/>
      <c r="J20" s="16"/>
      <c r="K20" s="16"/>
      <c r="M20" s="20"/>
      <c r="N20" s="6"/>
    </row>
    <row r="21" spans="2:14" ht="42" customHeight="1" x14ac:dyDescent="0.25">
      <c r="B21" s="194" t="s">
        <v>267</v>
      </c>
      <c r="C21" s="474" t="s">
        <v>313</v>
      </c>
      <c r="D21" s="475"/>
      <c r="E21" s="476"/>
      <c r="F21" s="445" t="s">
        <v>314</v>
      </c>
      <c r="G21" s="446"/>
      <c r="H21" s="446"/>
      <c r="I21" s="447"/>
      <c r="J21" s="22"/>
      <c r="K21" s="22"/>
      <c r="M21" s="26"/>
      <c r="N21" s="6"/>
    </row>
    <row r="22" spans="2:14" ht="23.25" customHeight="1" x14ac:dyDescent="0.25">
      <c r="B22" s="194" t="s">
        <v>268</v>
      </c>
      <c r="C22" s="455">
        <v>45292</v>
      </c>
      <c r="D22" s="477"/>
      <c r="E22" s="478"/>
      <c r="F22" s="193" t="s">
        <v>271</v>
      </c>
      <c r="G22" s="205">
        <v>0</v>
      </c>
      <c r="H22" s="193" t="s">
        <v>275</v>
      </c>
      <c r="I22" s="206">
        <v>0.02</v>
      </c>
      <c r="J22" s="27"/>
      <c r="K22" s="27"/>
      <c r="M22" s="26"/>
    </row>
    <row r="23" spans="2:14" ht="27" customHeight="1" x14ac:dyDescent="0.25">
      <c r="B23" s="194" t="s">
        <v>269</v>
      </c>
      <c r="C23" s="455">
        <v>45442</v>
      </c>
      <c r="D23" s="446"/>
      <c r="E23" s="456"/>
      <c r="F23" s="193" t="s">
        <v>272</v>
      </c>
      <c r="G23" s="505">
        <v>0.98</v>
      </c>
      <c r="H23" s="506"/>
      <c r="I23" s="507"/>
      <c r="J23" s="28"/>
      <c r="K23" s="28"/>
      <c r="M23" s="26"/>
    </row>
    <row r="24" spans="2:14" ht="30.75" customHeight="1" x14ac:dyDescent="0.25">
      <c r="B24" s="175" t="s">
        <v>270</v>
      </c>
      <c r="C24" s="527" t="s">
        <v>88</v>
      </c>
      <c r="D24" s="528"/>
      <c r="E24" s="529"/>
      <c r="F24" s="162" t="s">
        <v>274</v>
      </c>
      <c r="G24" s="445" t="s">
        <v>223</v>
      </c>
      <c r="H24" s="446"/>
      <c r="I24" s="456"/>
      <c r="J24" s="25"/>
      <c r="K24" s="25"/>
      <c r="M24" s="26"/>
    </row>
    <row r="25" spans="2:14" ht="22.5" customHeight="1" x14ac:dyDescent="0.25">
      <c r="B25" s="530" t="s">
        <v>235</v>
      </c>
      <c r="C25" s="531"/>
      <c r="D25" s="531"/>
      <c r="E25" s="531"/>
      <c r="F25" s="531"/>
      <c r="G25" s="531"/>
      <c r="H25" s="531"/>
      <c r="I25" s="532"/>
      <c r="J25" s="55"/>
      <c r="K25" s="55"/>
      <c r="M25" s="26"/>
    </row>
    <row r="26" spans="2:14" ht="43.5" customHeight="1" x14ac:dyDescent="0.25">
      <c r="B26" s="195" t="s">
        <v>105</v>
      </c>
      <c r="C26" s="196" t="s">
        <v>261</v>
      </c>
      <c r="D26" s="196" t="s">
        <v>260</v>
      </c>
      <c r="E26" s="197" t="s">
        <v>264</v>
      </c>
      <c r="F26" s="196" t="s">
        <v>263</v>
      </c>
      <c r="G26" s="196" t="s">
        <v>262</v>
      </c>
      <c r="H26" s="197" t="s">
        <v>298</v>
      </c>
      <c r="I26" s="198" t="s">
        <v>273</v>
      </c>
      <c r="J26" s="23"/>
      <c r="K26" s="23"/>
      <c r="M26" s="26"/>
    </row>
    <row r="27" spans="2:14" ht="19.5" customHeight="1" x14ac:dyDescent="0.25">
      <c r="B27" s="199" t="s">
        <v>113</v>
      </c>
      <c r="C27" s="216">
        <v>0</v>
      </c>
      <c r="D27" s="216">
        <v>0</v>
      </c>
      <c r="E27" s="187">
        <v>0</v>
      </c>
      <c r="F27" s="453">
        <f>SUM(C27:C32)</f>
        <v>100</v>
      </c>
      <c r="G27" s="453">
        <f>SUM(D27:D32)</f>
        <v>0</v>
      </c>
      <c r="H27" s="211"/>
      <c r="I27" s="453">
        <f>G27+I22</f>
        <v>0.02</v>
      </c>
      <c r="J27" s="35"/>
      <c r="K27" s="35"/>
      <c r="M27" s="26"/>
    </row>
    <row r="28" spans="2:14" ht="19.5" customHeight="1" x14ac:dyDescent="0.25">
      <c r="B28" s="199" t="s">
        <v>114</v>
      </c>
      <c r="C28" s="216">
        <v>0</v>
      </c>
      <c r="D28" s="216">
        <v>0</v>
      </c>
      <c r="E28" s="187">
        <v>0</v>
      </c>
      <c r="F28" s="454"/>
      <c r="G28" s="454"/>
      <c r="H28" s="211"/>
      <c r="I28" s="454"/>
      <c r="J28" s="35"/>
      <c r="K28" s="35"/>
      <c r="M28" s="26"/>
    </row>
    <row r="29" spans="2:14" ht="19.5" customHeight="1" x14ac:dyDescent="0.25">
      <c r="B29" s="199" t="s">
        <v>115</v>
      </c>
      <c r="C29" s="216">
        <v>0</v>
      </c>
      <c r="D29" s="216"/>
      <c r="E29" s="187">
        <v>0</v>
      </c>
      <c r="F29" s="454"/>
      <c r="G29" s="454"/>
      <c r="H29" s="209">
        <f>+(D29*100%)/$G$23</f>
        <v>0</v>
      </c>
      <c r="I29" s="454"/>
      <c r="J29" s="35"/>
      <c r="K29" s="35"/>
      <c r="M29" s="26"/>
    </row>
    <row r="30" spans="2:14" ht="19.5" customHeight="1" x14ac:dyDescent="0.25">
      <c r="B30" s="199" t="s">
        <v>116</v>
      </c>
      <c r="C30" s="216">
        <v>0</v>
      </c>
      <c r="D30" s="216"/>
      <c r="E30" s="187">
        <v>0</v>
      </c>
      <c r="F30" s="454"/>
      <c r="G30" s="454"/>
      <c r="H30" s="209" t="str">
        <f>+IF(D30="","",((D30*100%)/$G$23)+H29)</f>
        <v/>
      </c>
      <c r="I30" s="454"/>
      <c r="J30" s="35"/>
      <c r="K30" s="35"/>
    </row>
    <row r="31" spans="2:14" ht="19.5" customHeight="1" x14ac:dyDescent="0.25">
      <c r="B31" s="199" t="s">
        <v>117</v>
      </c>
      <c r="C31" s="216">
        <v>50</v>
      </c>
      <c r="D31" s="216"/>
      <c r="E31" s="187">
        <v>0</v>
      </c>
      <c r="F31" s="454"/>
      <c r="G31" s="454"/>
      <c r="H31" s="209" t="str">
        <f t="shared" ref="H31:H32" si="0">+IF(D31="","",((D31*100%)/$G$23)+H30)</f>
        <v/>
      </c>
      <c r="I31" s="454"/>
      <c r="J31" s="35"/>
      <c r="K31" s="35"/>
    </row>
    <row r="32" spans="2:14" ht="19.5" customHeight="1" x14ac:dyDescent="0.25">
      <c r="B32" s="199" t="s">
        <v>118</v>
      </c>
      <c r="C32" s="216">
        <v>50</v>
      </c>
      <c r="D32" s="216"/>
      <c r="E32" s="187">
        <v>0</v>
      </c>
      <c r="F32" s="454"/>
      <c r="G32" s="454"/>
      <c r="H32" s="209" t="str">
        <f t="shared" si="0"/>
        <v/>
      </c>
      <c r="I32" s="454"/>
      <c r="J32" s="35"/>
      <c r="K32" s="35"/>
    </row>
    <row r="33" spans="2:11" ht="57.75" customHeight="1" x14ac:dyDescent="0.25">
      <c r="B33" s="200" t="s">
        <v>277</v>
      </c>
      <c r="C33" s="448" t="s">
        <v>342</v>
      </c>
      <c r="D33" s="449"/>
      <c r="E33" s="449"/>
      <c r="F33" s="449"/>
      <c r="G33" s="449"/>
      <c r="H33" s="449"/>
      <c r="I33" s="450"/>
      <c r="J33" s="36"/>
      <c r="K33" s="36"/>
    </row>
    <row r="34" spans="2:11" ht="34.5" customHeight="1" x14ac:dyDescent="0.25">
      <c r="B34" s="533"/>
      <c r="C34" s="321"/>
      <c r="D34" s="321"/>
      <c r="E34" s="321"/>
      <c r="F34" s="321"/>
      <c r="G34" s="321"/>
      <c r="H34" s="321"/>
      <c r="I34" s="534"/>
      <c r="J34" s="55"/>
      <c r="K34" s="55"/>
    </row>
    <row r="35" spans="2:11" ht="34.5" customHeight="1" x14ac:dyDescent="0.25">
      <c r="B35" s="535"/>
      <c r="C35" s="324"/>
      <c r="D35" s="324"/>
      <c r="E35" s="324"/>
      <c r="F35" s="324"/>
      <c r="G35" s="324"/>
      <c r="H35" s="324"/>
      <c r="I35" s="536"/>
      <c r="J35" s="36"/>
      <c r="K35" s="36"/>
    </row>
    <row r="36" spans="2:11" ht="34.5" customHeight="1" x14ac:dyDescent="0.25">
      <c r="B36" s="535"/>
      <c r="C36" s="324"/>
      <c r="D36" s="324"/>
      <c r="E36" s="324"/>
      <c r="F36" s="324"/>
      <c r="G36" s="324"/>
      <c r="H36" s="324"/>
      <c r="I36" s="536"/>
      <c r="J36" s="36"/>
      <c r="K36" s="36"/>
    </row>
    <row r="37" spans="2:11" ht="34.5" customHeight="1" x14ac:dyDescent="0.25">
      <c r="B37" s="535"/>
      <c r="C37" s="324"/>
      <c r="D37" s="324"/>
      <c r="E37" s="324"/>
      <c r="F37" s="324"/>
      <c r="G37" s="324"/>
      <c r="H37" s="324"/>
      <c r="I37" s="536"/>
      <c r="J37" s="36"/>
      <c r="K37" s="36"/>
    </row>
    <row r="38" spans="2:11" ht="34.5" customHeight="1" x14ac:dyDescent="0.25">
      <c r="B38" s="537"/>
      <c r="C38" s="327"/>
      <c r="D38" s="327"/>
      <c r="E38" s="327"/>
      <c r="F38" s="327"/>
      <c r="G38" s="327"/>
      <c r="H38" s="327"/>
      <c r="I38" s="538"/>
      <c r="J38" s="12"/>
      <c r="K38" s="12"/>
    </row>
    <row r="39" spans="2:11" ht="58.5" customHeight="1" x14ac:dyDescent="0.25">
      <c r="B39" s="176" t="s">
        <v>278</v>
      </c>
      <c r="C39" s="427" t="s">
        <v>338</v>
      </c>
      <c r="D39" s="428"/>
      <c r="E39" s="428"/>
      <c r="F39" s="428"/>
      <c r="G39" s="428"/>
      <c r="H39" s="428"/>
      <c r="I39" s="429"/>
      <c r="J39" s="37"/>
      <c r="K39" s="37"/>
    </row>
    <row r="40" spans="2:11" ht="52.5" customHeight="1" x14ac:dyDescent="0.25">
      <c r="B40" s="176" t="s">
        <v>279</v>
      </c>
      <c r="C40" s="427" t="s">
        <v>340</v>
      </c>
      <c r="D40" s="428"/>
      <c r="E40" s="428"/>
      <c r="F40" s="428"/>
      <c r="G40" s="428"/>
      <c r="H40" s="428"/>
      <c r="I40" s="429"/>
      <c r="J40" s="37"/>
      <c r="K40" s="37"/>
    </row>
    <row r="41" spans="2:11" ht="48" customHeight="1" x14ac:dyDescent="0.25">
      <c r="B41" s="169" t="s">
        <v>280</v>
      </c>
      <c r="C41" s="427" t="s">
        <v>339</v>
      </c>
      <c r="D41" s="428"/>
      <c r="E41" s="428"/>
      <c r="F41" s="428"/>
      <c r="G41" s="428"/>
      <c r="H41" s="428"/>
      <c r="I41" s="429"/>
      <c r="J41" s="37"/>
      <c r="K41" s="37"/>
    </row>
    <row r="42" spans="2:11" ht="22.5" customHeight="1" x14ac:dyDescent="0.25">
      <c r="B42" s="424" t="s">
        <v>236</v>
      </c>
      <c r="C42" s="425"/>
      <c r="D42" s="425"/>
      <c r="E42" s="425"/>
      <c r="F42" s="425"/>
      <c r="G42" s="425"/>
      <c r="H42" s="425"/>
      <c r="I42" s="426"/>
      <c r="J42" s="37"/>
      <c r="K42" s="37"/>
    </row>
    <row r="43" spans="2:11" ht="22.5" customHeight="1" x14ac:dyDescent="0.25">
      <c r="B43" s="436" t="s">
        <v>281</v>
      </c>
      <c r="C43" s="173" t="s">
        <v>282</v>
      </c>
      <c r="D43" s="438" t="s">
        <v>283</v>
      </c>
      <c r="E43" s="438"/>
      <c r="F43" s="438"/>
      <c r="G43" s="438" t="s">
        <v>284</v>
      </c>
      <c r="H43" s="438"/>
      <c r="I43" s="439"/>
      <c r="J43" s="38"/>
      <c r="K43" s="38"/>
    </row>
    <row r="44" spans="2:11" ht="30.75" customHeight="1" x14ac:dyDescent="0.25">
      <c r="B44" s="437"/>
      <c r="C44" s="188"/>
      <c r="D44" s="440"/>
      <c r="E44" s="440"/>
      <c r="F44" s="440"/>
      <c r="G44" s="440"/>
      <c r="H44" s="440"/>
      <c r="I44" s="441"/>
      <c r="J44" s="38"/>
      <c r="K44" s="38"/>
    </row>
    <row r="45" spans="2:11" ht="32.25" customHeight="1" x14ac:dyDescent="0.25">
      <c r="B45" s="170" t="s">
        <v>285</v>
      </c>
      <c r="C45" s="430" t="s">
        <v>303</v>
      </c>
      <c r="D45" s="431"/>
      <c r="E45" s="431"/>
      <c r="F45" s="431"/>
      <c r="G45" s="431"/>
      <c r="H45" s="431"/>
      <c r="I45" s="432"/>
      <c r="J45" s="41"/>
      <c r="K45" s="41"/>
    </row>
    <row r="46" spans="2:11" ht="28.5" customHeight="1" x14ac:dyDescent="0.25">
      <c r="B46" s="171" t="s">
        <v>286</v>
      </c>
      <c r="C46" s="430" t="s">
        <v>303</v>
      </c>
      <c r="D46" s="431"/>
      <c r="E46" s="431"/>
      <c r="F46" s="431"/>
      <c r="G46" s="431"/>
      <c r="H46" s="431"/>
      <c r="I46" s="432"/>
      <c r="J46" s="41"/>
      <c r="K46" s="41"/>
    </row>
    <row r="47" spans="2:11" ht="30" customHeight="1" x14ac:dyDescent="0.25">
      <c r="B47" s="169" t="s">
        <v>287</v>
      </c>
      <c r="C47" s="430" t="s">
        <v>337</v>
      </c>
      <c r="D47" s="431"/>
      <c r="E47" s="431"/>
      <c r="F47" s="431"/>
      <c r="G47" s="431"/>
      <c r="H47" s="431"/>
      <c r="I47" s="433"/>
      <c r="J47" s="42"/>
      <c r="K47" s="42"/>
    </row>
    <row r="48" spans="2:11" ht="31.5" customHeight="1" thickBot="1" x14ac:dyDescent="0.3">
      <c r="B48" s="172" t="s">
        <v>288</v>
      </c>
      <c r="C48" s="434" t="s">
        <v>295</v>
      </c>
      <c r="D48" s="434"/>
      <c r="E48" s="434"/>
      <c r="F48" s="434"/>
      <c r="G48" s="434"/>
      <c r="H48" s="434"/>
      <c r="I48" s="435"/>
      <c r="J48" s="45"/>
      <c r="K48" s="45"/>
    </row>
    <row r="49" spans="2:11" ht="12.75" customHeight="1" x14ac:dyDescent="0.25">
      <c r="B49" s="43"/>
      <c r="C49" s="166"/>
      <c r="D49" s="166"/>
      <c r="E49" s="167"/>
      <c r="F49" s="167"/>
      <c r="G49" s="203"/>
      <c r="H49" s="44"/>
      <c r="I49" s="166"/>
      <c r="J49" s="45"/>
      <c r="K49" s="45"/>
    </row>
    <row r="50" spans="2:11" x14ac:dyDescent="0.25">
      <c r="B50" s="43"/>
      <c r="C50" s="166"/>
      <c r="D50" s="166"/>
      <c r="E50" s="167"/>
      <c r="F50" s="167"/>
      <c r="G50" s="203"/>
      <c r="H50" s="44"/>
      <c r="I50" s="166"/>
      <c r="J50" s="45"/>
      <c r="K50" s="45"/>
    </row>
    <row r="51" spans="2:11" x14ac:dyDescent="0.25">
      <c r="B51" s="43"/>
      <c r="C51" s="166"/>
      <c r="D51" s="166"/>
      <c r="E51" s="167"/>
      <c r="F51" s="167"/>
      <c r="G51" s="203"/>
      <c r="H51" s="44"/>
      <c r="I51" s="166"/>
      <c r="J51" s="45"/>
      <c r="K51" s="45"/>
    </row>
    <row r="52" spans="2:11" x14ac:dyDescent="0.25">
      <c r="B52" s="43"/>
      <c r="C52" s="166"/>
      <c r="D52" s="166"/>
      <c r="E52" s="167"/>
      <c r="F52" s="167"/>
      <c r="G52" s="203"/>
      <c r="H52" s="44"/>
      <c r="I52" s="166"/>
      <c r="J52" s="45"/>
      <c r="K52" s="45"/>
    </row>
    <row r="53" spans="2:11" x14ac:dyDescent="0.25">
      <c r="B53" s="43"/>
      <c r="C53" s="166"/>
      <c r="D53" s="166"/>
      <c r="E53" s="167"/>
      <c r="F53" s="167"/>
      <c r="G53" s="203"/>
      <c r="H53" s="44"/>
      <c r="I53" s="166"/>
      <c r="J53" s="45"/>
      <c r="K53" s="45"/>
    </row>
    <row r="54" spans="2:11" ht="25.5" customHeight="1" x14ac:dyDescent="0.25">
      <c r="B54" s="43"/>
      <c r="C54" s="166"/>
      <c r="D54" s="166"/>
      <c r="E54" s="167"/>
      <c r="F54" s="167"/>
      <c r="G54" s="203"/>
      <c r="H54" s="44"/>
      <c r="I54" s="166"/>
      <c r="J54" s="45"/>
      <c r="K54" s="45"/>
    </row>
  </sheetData>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2:I42"/>
    <mergeCell ref="C24:E24"/>
    <mergeCell ref="G24:I24"/>
    <mergeCell ref="B25:I25"/>
    <mergeCell ref="F27:F32"/>
    <mergeCell ref="G27:G32"/>
    <mergeCell ref="I27:I32"/>
    <mergeCell ref="C33:I33"/>
    <mergeCell ref="B34:I38"/>
    <mergeCell ref="C39:I39"/>
    <mergeCell ref="C40:I40"/>
    <mergeCell ref="C41:I41"/>
    <mergeCell ref="C46:I46"/>
    <mergeCell ref="C47:I47"/>
    <mergeCell ref="C48:I48"/>
    <mergeCell ref="B43:B44"/>
    <mergeCell ref="D43:F43"/>
    <mergeCell ref="G43:I43"/>
    <mergeCell ref="D44:F44"/>
    <mergeCell ref="G44:I44"/>
    <mergeCell ref="C45:I45"/>
  </mergeCells>
  <dataValidations count="7">
    <dataValidation type="list" allowBlank="1" showInputMessage="1" showErrorMessage="1" sqref="C7 I7" xr:uid="{00000000-0002-0000-0500-000000000000}">
      <formula1>$N$11:$N$12</formula1>
    </dataValidation>
    <dataValidation type="list" allowBlank="1" showInputMessage="1" showErrorMessage="1" sqref="H13:I13" xr:uid="{00000000-0002-0000-0500-000001000000}">
      <formula1>$N$5:$N$8</formula1>
    </dataValidation>
    <dataValidation type="list" allowBlank="1" showInputMessage="1" showErrorMessage="1" sqref="J10:K10" xr:uid="{00000000-0002-0000-0500-000002000000}">
      <formula1>$M$21:$M$28</formula1>
    </dataValidation>
    <dataValidation type="list" allowBlank="1" showInputMessage="1" showErrorMessage="1" sqref="C9:F9" xr:uid="{00000000-0002-0000-0500-000003000000}">
      <formula1>$M$6:$M$9</formula1>
    </dataValidation>
    <dataValidation type="list" allowBlank="1" showInputMessage="1" showErrorMessage="1" sqref="C24:E24" xr:uid="{00000000-0002-0000-0500-000004000000}">
      <formula1>$M$12:$M$15</formula1>
    </dataValidation>
    <dataValidation type="list" allowBlank="1" showInputMessage="1" showErrorMessage="1" sqref="H12:I12" xr:uid="{00000000-0002-0000-0500-000005000000}">
      <formula1>M17:M19</formula1>
    </dataValidation>
    <dataValidation type="list" showDropDown="1" showInputMessage="1" showErrorMessage="1" sqref="K12" xr:uid="{00000000-0002-0000-05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64577" r:id="rId4">
          <objectPr defaultSize="0" autoPict="0" r:id="rId5">
            <anchor moveWithCells="1" sizeWithCells="1">
              <from>
                <xdr:col>8</xdr:col>
                <xdr:colOff>53340</xdr:colOff>
                <xdr:row>1</xdr:row>
                <xdr:rowOff>38100</xdr:rowOff>
              </from>
              <to>
                <xdr:col>8</xdr:col>
                <xdr:colOff>1447800</xdr:colOff>
                <xdr:row>1</xdr:row>
                <xdr:rowOff>457200</xdr:rowOff>
              </to>
            </anchor>
          </objectPr>
        </oleObject>
      </mc:Choice>
      <mc:Fallback>
        <oleObject progId="PBrush" shapeId="35864577"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B1:X54"/>
  <sheetViews>
    <sheetView topLeftCell="A38" zoomScale="70" zoomScaleNormal="70" workbookViewId="0">
      <selection activeCell="D32" sqref="D32"/>
    </sheetView>
  </sheetViews>
  <sheetFormatPr defaultColWidth="11.44140625" defaultRowHeight="13.2" x14ac:dyDescent="0.25"/>
  <cols>
    <col min="1" max="1" width="1" style="7" customWidth="1"/>
    <col min="2" max="2" width="25.44140625" style="8" customWidth="1"/>
    <col min="3" max="3" width="14.44140625" style="7" customWidth="1"/>
    <col min="4" max="4" width="20.109375" style="7" customWidth="1"/>
    <col min="5" max="5" width="16.44140625" style="7" customWidth="1"/>
    <col min="6" max="6" width="25" style="7" customWidth="1"/>
    <col min="7" max="7" width="22" style="9" customWidth="1"/>
    <col min="8" max="8" width="20.44140625" style="7" customWidth="1"/>
    <col min="9" max="11" width="22.44140625" style="7" customWidth="1"/>
    <col min="12" max="24" width="11.44140625" style="3"/>
    <col min="25" max="16384" width="11.44140625" style="7"/>
  </cols>
  <sheetData>
    <row r="1" spans="2:14" ht="37.5" customHeight="1" x14ac:dyDescent="0.25">
      <c r="B1" s="547"/>
      <c r="C1" s="548" t="s">
        <v>25</v>
      </c>
      <c r="D1" s="548"/>
      <c r="E1" s="548"/>
      <c r="F1" s="548"/>
      <c r="G1" s="548"/>
      <c r="H1" s="548"/>
      <c r="I1" s="549"/>
      <c r="J1" s="10"/>
      <c r="K1" s="10"/>
      <c r="M1" s="11" t="s">
        <v>47</v>
      </c>
    </row>
    <row r="2" spans="2:14" ht="37.5" customHeight="1" x14ac:dyDescent="0.25">
      <c r="B2" s="547"/>
      <c r="C2" s="548" t="s">
        <v>239</v>
      </c>
      <c r="D2" s="548"/>
      <c r="E2" s="548"/>
      <c r="F2" s="548"/>
      <c r="G2" s="548"/>
      <c r="H2" s="548"/>
      <c r="I2" s="549"/>
      <c r="J2" s="10"/>
      <c r="K2" s="10"/>
      <c r="M2" s="11" t="s">
        <v>48</v>
      </c>
    </row>
    <row r="3" spans="2:14" ht="37.5" customHeight="1" x14ac:dyDescent="0.25">
      <c r="B3" s="547"/>
      <c r="C3" s="548" t="s">
        <v>240</v>
      </c>
      <c r="D3" s="548"/>
      <c r="E3" s="548"/>
      <c r="F3" s="548" t="s">
        <v>241</v>
      </c>
      <c r="G3" s="548"/>
      <c r="H3" s="548"/>
      <c r="I3" s="549"/>
      <c r="J3" s="10"/>
      <c r="K3" s="10"/>
      <c r="M3" s="11" t="s">
        <v>50</v>
      </c>
    </row>
    <row r="4" spans="2:14" ht="23.25" customHeight="1" x14ac:dyDescent="0.25">
      <c r="B4" s="545"/>
      <c r="C4" s="545"/>
      <c r="D4" s="545"/>
      <c r="E4" s="545"/>
      <c r="F4" s="545"/>
      <c r="G4" s="545"/>
      <c r="H4" s="545"/>
      <c r="I4" s="545"/>
      <c r="J4" s="12"/>
      <c r="K4" s="12"/>
    </row>
    <row r="5" spans="2:14" ht="24" customHeight="1" x14ac:dyDescent="0.25">
      <c r="B5" s="546" t="s">
        <v>234</v>
      </c>
      <c r="C5" s="546"/>
      <c r="D5" s="546"/>
      <c r="E5" s="546"/>
      <c r="F5" s="546"/>
      <c r="G5" s="546"/>
      <c r="H5" s="546"/>
      <c r="I5" s="546"/>
      <c r="J5" s="55"/>
      <c r="K5" s="55"/>
      <c r="N5" s="6" t="s">
        <v>57</v>
      </c>
    </row>
    <row r="6" spans="2:14" ht="53.25" customHeight="1" x14ac:dyDescent="0.25">
      <c r="B6" s="192" t="s">
        <v>242</v>
      </c>
      <c r="C6" s="182">
        <v>4</v>
      </c>
      <c r="D6" s="493" t="s">
        <v>243</v>
      </c>
      <c r="E6" s="493"/>
      <c r="F6" s="460" t="s">
        <v>300</v>
      </c>
      <c r="G6" s="460"/>
      <c r="H6" s="460"/>
      <c r="I6" s="461"/>
      <c r="J6" s="14"/>
      <c r="K6" s="14"/>
      <c r="M6" s="11" t="s">
        <v>60</v>
      </c>
      <c r="N6" s="6" t="s">
        <v>61</v>
      </c>
    </row>
    <row r="7" spans="2:14" ht="30.75" customHeight="1" x14ac:dyDescent="0.25">
      <c r="B7" s="192" t="s">
        <v>244</v>
      </c>
      <c r="C7" s="182" t="s">
        <v>81</v>
      </c>
      <c r="D7" s="493" t="s">
        <v>245</v>
      </c>
      <c r="E7" s="493"/>
      <c r="F7" s="462" t="s">
        <v>296</v>
      </c>
      <c r="G7" s="462"/>
      <c r="H7" s="183" t="s">
        <v>246</v>
      </c>
      <c r="I7" s="184" t="s">
        <v>76</v>
      </c>
      <c r="J7" s="16"/>
      <c r="K7" s="16"/>
      <c r="M7" s="11" t="s">
        <v>65</v>
      </c>
      <c r="N7" s="6" t="s">
        <v>66</v>
      </c>
    </row>
    <row r="8" spans="2:14" ht="57" customHeight="1" x14ac:dyDescent="0.25">
      <c r="B8" s="192" t="s">
        <v>247</v>
      </c>
      <c r="C8" s="460" t="s">
        <v>301</v>
      </c>
      <c r="D8" s="460"/>
      <c r="E8" s="460"/>
      <c r="F8" s="460"/>
      <c r="G8" s="174" t="s">
        <v>248</v>
      </c>
      <c r="H8" s="481">
        <v>7556</v>
      </c>
      <c r="I8" s="482"/>
      <c r="J8" s="18"/>
      <c r="K8" s="18"/>
      <c r="M8" s="11" t="s">
        <v>69</v>
      </c>
      <c r="N8" s="6" t="s">
        <v>70</v>
      </c>
    </row>
    <row r="9" spans="2:14" ht="30.75" customHeight="1" x14ac:dyDescent="0.25">
      <c r="B9" s="192" t="s">
        <v>48</v>
      </c>
      <c r="C9" s="483" t="s">
        <v>65</v>
      </c>
      <c r="D9" s="483"/>
      <c r="E9" s="483"/>
      <c r="F9" s="483"/>
      <c r="G9" s="174" t="s">
        <v>249</v>
      </c>
      <c r="H9" s="484" t="s">
        <v>302</v>
      </c>
      <c r="I9" s="485"/>
      <c r="J9" s="19"/>
      <c r="K9" s="19"/>
      <c r="M9" s="20" t="s">
        <v>73</v>
      </c>
    </row>
    <row r="10" spans="2:14" ht="30.75" customHeight="1" x14ac:dyDescent="0.25">
      <c r="B10" s="192" t="s">
        <v>250</v>
      </c>
      <c r="C10" s="460" t="s">
        <v>304</v>
      </c>
      <c r="D10" s="460"/>
      <c r="E10" s="460"/>
      <c r="F10" s="460"/>
      <c r="G10" s="460"/>
      <c r="H10" s="460"/>
      <c r="I10" s="461"/>
      <c r="J10" s="21"/>
      <c r="K10" s="21"/>
      <c r="M10" s="20"/>
    </row>
    <row r="11" spans="2:14" ht="47.25" customHeight="1" x14ac:dyDescent="0.25">
      <c r="B11" s="192" t="s">
        <v>251</v>
      </c>
      <c r="C11" s="460" t="s">
        <v>311</v>
      </c>
      <c r="D11" s="460"/>
      <c r="E11" s="460"/>
      <c r="F11" s="460"/>
      <c r="G11" s="460"/>
      <c r="H11" s="460"/>
      <c r="I11" s="460"/>
      <c r="J11" s="16"/>
      <c r="K11" s="16"/>
      <c r="M11" s="20"/>
      <c r="N11" s="6" t="s">
        <v>76</v>
      </c>
    </row>
    <row r="12" spans="2:14" ht="30.75" customHeight="1" x14ac:dyDescent="0.25">
      <c r="B12" s="192" t="s">
        <v>254</v>
      </c>
      <c r="C12" s="520" t="s">
        <v>331</v>
      </c>
      <c r="D12" s="520"/>
      <c r="E12" s="520"/>
      <c r="F12" s="520"/>
      <c r="G12" s="193" t="s">
        <v>252</v>
      </c>
      <c r="H12" s="557" t="s">
        <v>91</v>
      </c>
      <c r="I12" s="557"/>
      <c r="J12" s="16"/>
      <c r="K12" s="16"/>
      <c r="M12" s="20" t="s">
        <v>80</v>
      </c>
      <c r="N12" s="6" t="s">
        <v>81</v>
      </c>
    </row>
    <row r="13" spans="2:14" ht="30.75" customHeight="1" x14ac:dyDescent="0.25">
      <c r="B13" s="192" t="s">
        <v>255</v>
      </c>
      <c r="C13" s="487" t="s">
        <v>336</v>
      </c>
      <c r="D13" s="488"/>
      <c r="E13" s="488"/>
      <c r="F13" s="489"/>
      <c r="G13" s="193" t="s">
        <v>253</v>
      </c>
      <c r="H13" s="521" t="s">
        <v>70</v>
      </c>
      <c r="I13" s="521"/>
      <c r="J13" s="16"/>
      <c r="K13" s="16"/>
      <c r="M13" s="20" t="s">
        <v>84</v>
      </c>
    </row>
    <row r="14" spans="2:14" ht="64.5" customHeight="1" x14ac:dyDescent="0.25">
      <c r="B14" s="192" t="s">
        <v>256</v>
      </c>
      <c r="C14" s="517" t="s">
        <v>320</v>
      </c>
      <c r="D14" s="517"/>
      <c r="E14" s="517"/>
      <c r="F14" s="517"/>
      <c r="G14" s="517"/>
      <c r="H14" s="517"/>
      <c r="I14" s="517"/>
      <c r="J14" s="21"/>
      <c r="K14" s="21"/>
      <c r="M14" s="20" t="s">
        <v>86</v>
      </c>
      <c r="N14" s="6"/>
    </row>
    <row r="15" spans="2:14" ht="30.75" customHeight="1" x14ac:dyDescent="0.25">
      <c r="B15" s="192" t="s">
        <v>257</v>
      </c>
      <c r="C15" s="520" t="s">
        <v>292</v>
      </c>
      <c r="D15" s="520"/>
      <c r="E15" s="520"/>
      <c r="F15" s="520"/>
      <c r="G15" s="520"/>
      <c r="H15" s="520"/>
      <c r="I15" s="520"/>
      <c r="J15" s="22"/>
      <c r="K15" s="22"/>
      <c r="M15" s="20" t="s">
        <v>88</v>
      </c>
      <c r="N15" s="6"/>
    </row>
    <row r="16" spans="2:14" ht="47.25" customHeight="1" x14ac:dyDescent="0.25">
      <c r="B16" s="192" t="s">
        <v>258</v>
      </c>
      <c r="C16" s="517" t="s">
        <v>323</v>
      </c>
      <c r="D16" s="517"/>
      <c r="E16" s="517"/>
      <c r="F16" s="517"/>
      <c r="G16" s="517"/>
      <c r="H16" s="517"/>
      <c r="I16" s="517"/>
      <c r="J16" s="23"/>
      <c r="K16" s="23"/>
      <c r="M16" s="20"/>
      <c r="N16" s="6"/>
    </row>
    <row r="17" spans="2:14" ht="30.75" customHeight="1" x14ac:dyDescent="0.25">
      <c r="B17" s="192" t="s">
        <v>259</v>
      </c>
      <c r="C17" s="521" t="s">
        <v>151</v>
      </c>
      <c r="D17" s="556"/>
      <c r="E17" s="556"/>
      <c r="F17" s="556"/>
      <c r="G17" s="556"/>
      <c r="H17" s="556"/>
      <c r="I17" s="556"/>
      <c r="J17" s="24"/>
      <c r="K17" s="24"/>
      <c r="M17" s="20" t="s">
        <v>91</v>
      </c>
      <c r="N17" s="6"/>
    </row>
    <row r="18" spans="2:14" ht="18" customHeight="1" x14ac:dyDescent="0.25">
      <c r="B18" s="541" t="s">
        <v>265</v>
      </c>
      <c r="C18" s="542" t="s">
        <v>237</v>
      </c>
      <c r="D18" s="542"/>
      <c r="E18" s="542"/>
      <c r="F18" s="543" t="s">
        <v>238</v>
      </c>
      <c r="G18" s="543"/>
      <c r="H18" s="543"/>
      <c r="I18" s="543"/>
      <c r="J18" s="25"/>
      <c r="K18" s="25"/>
      <c r="M18" s="20" t="s">
        <v>79</v>
      </c>
      <c r="N18" s="6"/>
    </row>
    <row r="19" spans="2:14" ht="96" customHeight="1" x14ac:dyDescent="0.25">
      <c r="B19" s="541"/>
      <c r="C19" s="460" t="s">
        <v>333</v>
      </c>
      <c r="D19" s="460"/>
      <c r="E19" s="460"/>
      <c r="F19" s="460" t="s">
        <v>332</v>
      </c>
      <c r="G19" s="460"/>
      <c r="H19" s="460"/>
      <c r="I19" s="461"/>
      <c r="J19" s="23"/>
      <c r="K19" s="23"/>
      <c r="M19" s="20" t="s">
        <v>95</v>
      </c>
      <c r="N19" s="6"/>
    </row>
    <row r="20" spans="2:14" ht="39.75" customHeight="1" x14ac:dyDescent="0.25">
      <c r="B20" s="194" t="s">
        <v>266</v>
      </c>
      <c r="C20" s="469" t="s">
        <v>152</v>
      </c>
      <c r="D20" s="470"/>
      <c r="E20" s="471"/>
      <c r="F20" s="472" t="s">
        <v>152</v>
      </c>
      <c r="G20" s="472"/>
      <c r="H20" s="472"/>
      <c r="I20" s="473"/>
      <c r="J20" s="16"/>
      <c r="K20" s="16"/>
      <c r="M20" s="20"/>
      <c r="N20" s="6"/>
    </row>
    <row r="21" spans="2:14" ht="58.5" customHeight="1" x14ac:dyDescent="0.25">
      <c r="B21" s="194" t="s">
        <v>267</v>
      </c>
      <c r="C21" s="474" t="s">
        <v>299</v>
      </c>
      <c r="D21" s="475"/>
      <c r="E21" s="476"/>
      <c r="F21" s="445" t="s">
        <v>315</v>
      </c>
      <c r="G21" s="446"/>
      <c r="H21" s="446"/>
      <c r="I21" s="447"/>
      <c r="J21" s="22"/>
      <c r="K21" s="22"/>
      <c r="M21" s="26"/>
      <c r="N21" s="6"/>
    </row>
    <row r="22" spans="2:14" ht="23.25" customHeight="1" x14ac:dyDescent="0.25">
      <c r="B22" s="194" t="s">
        <v>268</v>
      </c>
      <c r="C22" s="455">
        <v>45292</v>
      </c>
      <c r="D22" s="477"/>
      <c r="E22" s="478"/>
      <c r="F22" s="193" t="s">
        <v>271</v>
      </c>
      <c r="G22" s="205">
        <v>0</v>
      </c>
      <c r="H22" s="193" t="s">
        <v>275</v>
      </c>
      <c r="I22" s="217">
        <v>0.05</v>
      </c>
      <c r="J22" s="27"/>
      <c r="K22" s="27"/>
      <c r="M22" s="26"/>
    </row>
    <row r="23" spans="2:14" ht="27" customHeight="1" x14ac:dyDescent="0.25">
      <c r="B23" s="194" t="s">
        <v>269</v>
      </c>
      <c r="C23" s="455">
        <v>45442</v>
      </c>
      <c r="D23" s="446"/>
      <c r="E23" s="456"/>
      <c r="F23" s="193" t="s">
        <v>272</v>
      </c>
      <c r="G23" s="505">
        <v>0.95</v>
      </c>
      <c r="H23" s="506"/>
      <c r="I23" s="507"/>
      <c r="J23" s="28"/>
      <c r="K23" s="28"/>
      <c r="M23" s="26"/>
    </row>
    <row r="24" spans="2:14" ht="30.75" customHeight="1" x14ac:dyDescent="0.25">
      <c r="B24" s="175" t="s">
        <v>270</v>
      </c>
      <c r="C24" s="500" t="s">
        <v>88</v>
      </c>
      <c r="D24" s="501"/>
      <c r="E24" s="502"/>
      <c r="F24" s="162" t="s">
        <v>274</v>
      </c>
      <c r="G24" s="445" t="s">
        <v>223</v>
      </c>
      <c r="H24" s="446"/>
      <c r="I24" s="456"/>
      <c r="J24" s="25"/>
      <c r="K24" s="25"/>
      <c r="M24" s="26"/>
    </row>
    <row r="25" spans="2:14" ht="22.5" customHeight="1" x14ac:dyDescent="0.25">
      <c r="B25" s="530" t="s">
        <v>235</v>
      </c>
      <c r="C25" s="531"/>
      <c r="D25" s="531"/>
      <c r="E25" s="531"/>
      <c r="F25" s="531"/>
      <c r="G25" s="531"/>
      <c r="H25" s="531"/>
      <c r="I25" s="532"/>
      <c r="J25" s="55"/>
      <c r="K25" s="55"/>
      <c r="M25" s="26"/>
    </row>
    <row r="26" spans="2:14" ht="43.5" customHeight="1" x14ac:dyDescent="0.25">
      <c r="B26" s="195" t="s">
        <v>105</v>
      </c>
      <c r="C26" s="196" t="s">
        <v>261</v>
      </c>
      <c r="D26" s="196" t="s">
        <v>260</v>
      </c>
      <c r="E26" s="197" t="s">
        <v>264</v>
      </c>
      <c r="F26" s="196" t="s">
        <v>263</v>
      </c>
      <c r="G26" s="196" t="s">
        <v>262</v>
      </c>
      <c r="H26" s="197" t="s">
        <v>298</v>
      </c>
      <c r="I26" s="198" t="s">
        <v>273</v>
      </c>
      <c r="J26" s="23"/>
      <c r="K26" s="23"/>
      <c r="M26" s="26"/>
    </row>
    <row r="27" spans="2:14" ht="19.5" customHeight="1" x14ac:dyDescent="0.25">
      <c r="B27" s="199" t="s">
        <v>113</v>
      </c>
      <c r="C27" s="216">
        <v>0</v>
      </c>
      <c r="D27" s="216">
        <v>0</v>
      </c>
      <c r="E27" s="207">
        <v>0</v>
      </c>
      <c r="F27" s="554">
        <f>SUM(C27:C32)</f>
        <v>100</v>
      </c>
      <c r="G27" s="554">
        <f>SUM(D27:D32)</f>
        <v>0</v>
      </c>
      <c r="H27" s="212"/>
      <c r="I27" s="554">
        <f>G27+I22</f>
        <v>0.05</v>
      </c>
      <c r="J27" s="204"/>
      <c r="K27" s="35"/>
      <c r="M27" s="26"/>
    </row>
    <row r="28" spans="2:14" ht="19.5" customHeight="1" x14ac:dyDescent="0.25">
      <c r="B28" s="199" t="s">
        <v>114</v>
      </c>
      <c r="C28" s="216">
        <v>0</v>
      </c>
      <c r="D28" s="216">
        <v>0</v>
      </c>
      <c r="E28" s="207">
        <v>0</v>
      </c>
      <c r="F28" s="555"/>
      <c r="G28" s="555"/>
      <c r="H28" s="212"/>
      <c r="I28" s="555"/>
      <c r="J28" s="204"/>
      <c r="K28" s="35"/>
      <c r="M28" s="26"/>
    </row>
    <row r="29" spans="2:14" ht="19.5" customHeight="1" x14ac:dyDescent="0.25">
      <c r="B29" s="199" t="s">
        <v>115</v>
      </c>
      <c r="C29" s="216">
        <v>0</v>
      </c>
      <c r="D29" s="216"/>
      <c r="E29" s="207">
        <v>0</v>
      </c>
      <c r="F29" s="555"/>
      <c r="G29" s="555"/>
      <c r="H29" s="209">
        <f>+(D29*100%)/$G$23</f>
        <v>0</v>
      </c>
      <c r="I29" s="555"/>
      <c r="J29" s="204"/>
      <c r="K29" s="35"/>
      <c r="M29" s="26"/>
    </row>
    <row r="30" spans="2:14" ht="19.5" customHeight="1" x14ac:dyDescent="0.25">
      <c r="B30" s="199" t="s">
        <v>116</v>
      </c>
      <c r="C30" s="216">
        <v>0</v>
      </c>
      <c r="D30" s="216"/>
      <c r="E30" s="207">
        <v>0</v>
      </c>
      <c r="F30" s="555"/>
      <c r="G30" s="555"/>
      <c r="H30" s="209" t="str">
        <f>+IF(D30="","",((D30*100%)/$G$23)+H29)</f>
        <v/>
      </c>
      <c r="I30" s="555"/>
      <c r="J30" s="204"/>
      <c r="K30" s="35"/>
    </row>
    <row r="31" spans="2:14" ht="19.5" customHeight="1" x14ac:dyDescent="0.25">
      <c r="B31" s="199" t="s">
        <v>117</v>
      </c>
      <c r="C31" s="216">
        <v>50</v>
      </c>
      <c r="D31" s="216"/>
      <c r="E31" s="207">
        <v>0</v>
      </c>
      <c r="F31" s="555"/>
      <c r="G31" s="555"/>
      <c r="H31" s="209" t="str">
        <f t="shared" ref="H31:H32" si="0">+IF(D31="","",((D31*100%)/$G$23)+H30)</f>
        <v/>
      </c>
      <c r="I31" s="555"/>
      <c r="J31" s="204"/>
      <c r="K31" s="35"/>
    </row>
    <row r="32" spans="2:14" ht="19.5" customHeight="1" x14ac:dyDescent="0.25">
      <c r="B32" s="199" t="s">
        <v>118</v>
      </c>
      <c r="C32" s="216">
        <v>50</v>
      </c>
      <c r="D32" s="216"/>
      <c r="E32" s="207">
        <v>0</v>
      </c>
      <c r="F32" s="555"/>
      <c r="G32" s="555"/>
      <c r="H32" s="209" t="str">
        <f t="shared" si="0"/>
        <v/>
      </c>
      <c r="I32" s="555"/>
      <c r="J32" s="204"/>
      <c r="K32" s="35"/>
    </row>
    <row r="33" spans="2:11" ht="54.75" customHeight="1" x14ac:dyDescent="0.25">
      <c r="B33" s="200" t="s">
        <v>277</v>
      </c>
      <c r="C33" s="448" t="s">
        <v>342</v>
      </c>
      <c r="D33" s="449"/>
      <c r="E33" s="449"/>
      <c r="F33" s="449"/>
      <c r="G33" s="449"/>
      <c r="H33" s="449"/>
      <c r="I33" s="450"/>
      <c r="J33" s="36"/>
      <c r="K33" s="36"/>
    </row>
    <row r="34" spans="2:11" ht="45" customHeight="1" x14ac:dyDescent="0.25">
      <c r="B34" s="533"/>
      <c r="C34" s="321"/>
      <c r="D34" s="321"/>
      <c r="E34" s="321"/>
      <c r="F34" s="321"/>
      <c r="G34" s="321"/>
      <c r="H34" s="321"/>
      <c r="I34" s="534"/>
      <c r="J34" s="55"/>
      <c r="K34" s="55"/>
    </row>
    <row r="35" spans="2:11" ht="45" customHeight="1" x14ac:dyDescent="0.25">
      <c r="B35" s="535"/>
      <c r="C35" s="324"/>
      <c r="D35" s="324"/>
      <c r="E35" s="324"/>
      <c r="F35" s="324"/>
      <c r="G35" s="324"/>
      <c r="H35" s="324"/>
      <c r="I35" s="536"/>
      <c r="J35" s="36"/>
      <c r="K35" s="36"/>
    </row>
    <row r="36" spans="2:11" ht="45" customHeight="1" x14ac:dyDescent="0.25">
      <c r="B36" s="535"/>
      <c r="C36" s="324"/>
      <c r="D36" s="324"/>
      <c r="E36" s="324"/>
      <c r="F36" s="324"/>
      <c r="G36" s="324"/>
      <c r="H36" s="324"/>
      <c r="I36" s="536"/>
      <c r="J36" s="36"/>
      <c r="K36" s="36"/>
    </row>
    <row r="37" spans="2:11" ht="45" customHeight="1" x14ac:dyDescent="0.25">
      <c r="B37" s="535"/>
      <c r="C37" s="324"/>
      <c r="D37" s="324"/>
      <c r="E37" s="324"/>
      <c r="F37" s="324"/>
      <c r="G37" s="324"/>
      <c r="H37" s="324"/>
      <c r="I37" s="536"/>
      <c r="J37" s="36"/>
      <c r="K37" s="36"/>
    </row>
    <row r="38" spans="2:11" ht="45" customHeight="1" x14ac:dyDescent="0.25">
      <c r="B38" s="537"/>
      <c r="C38" s="327"/>
      <c r="D38" s="327"/>
      <c r="E38" s="327"/>
      <c r="F38" s="327"/>
      <c r="G38" s="327"/>
      <c r="H38" s="327"/>
      <c r="I38" s="538"/>
      <c r="J38" s="12"/>
      <c r="K38" s="12"/>
    </row>
    <row r="39" spans="2:11" ht="62.25" customHeight="1" x14ac:dyDescent="0.25">
      <c r="B39" s="176" t="s">
        <v>278</v>
      </c>
      <c r="C39" s="427" t="s">
        <v>338</v>
      </c>
      <c r="D39" s="428"/>
      <c r="E39" s="428"/>
      <c r="F39" s="428"/>
      <c r="G39" s="428"/>
      <c r="H39" s="428"/>
      <c r="I39" s="429"/>
      <c r="J39" s="37"/>
      <c r="K39" s="37"/>
    </row>
    <row r="40" spans="2:11" ht="50.55" customHeight="1" x14ac:dyDescent="0.25">
      <c r="B40" s="176" t="s">
        <v>279</v>
      </c>
      <c r="C40" s="427" t="s">
        <v>340</v>
      </c>
      <c r="D40" s="428"/>
      <c r="E40" s="428"/>
      <c r="F40" s="428"/>
      <c r="G40" s="428"/>
      <c r="H40" s="428"/>
      <c r="I40" s="429"/>
      <c r="J40" s="37"/>
      <c r="K40" s="37"/>
    </row>
    <row r="41" spans="2:11" ht="40.5" customHeight="1" x14ac:dyDescent="0.25">
      <c r="B41" s="169" t="s">
        <v>280</v>
      </c>
      <c r="C41" s="427" t="s">
        <v>339</v>
      </c>
      <c r="D41" s="428"/>
      <c r="E41" s="428"/>
      <c r="F41" s="428"/>
      <c r="G41" s="428"/>
      <c r="H41" s="428"/>
      <c r="I41" s="429"/>
      <c r="J41" s="37"/>
      <c r="K41" s="37"/>
    </row>
    <row r="42" spans="2:11" ht="22.5" customHeight="1" x14ac:dyDescent="0.25">
      <c r="B42" s="531" t="s">
        <v>236</v>
      </c>
      <c r="C42" s="531"/>
      <c r="D42" s="531"/>
      <c r="E42" s="531"/>
      <c r="F42" s="531"/>
      <c r="G42" s="531"/>
      <c r="H42" s="531"/>
      <c r="I42" s="531"/>
      <c r="J42" s="37"/>
      <c r="K42" s="37"/>
    </row>
    <row r="43" spans="2:11" ht="22.5" customHeight="1" x14ac:dyDescent="0.25">
      <c r="B43" s="550" t="s">
        <v>281</v>
      </c>
      <c r="C43" s="201" t="s">
        <v>282</v>
      </c>
      <c r="D43" s="552" t="s">
        <v>283</v>
      </c>
      <c r="E43" s="552"/>
      <c r="F43" s="552"/>
      <c r="G43" s="552" t="s">
        <v>284</v>
      </c>
      <c r="H43" s="552"/>
      <c r="I43" s="552"/>
      <c r="J43" s="38"/>
      <c r="K43" s="38"/>
    </row>
    <row r="44" spans="2:11" ht="30.75" customHeight="1" x14ac:dyDescent="0.25">
      <c r="B44" s="551"/>
      <c r="C44" s="202"/>
      <c r="D44" s="553"/>
      <c r="E44" s="553"/>
      <c r="F44" s="553"/>
      <c r="G44" s="553"/>
      <c r="H44" s="553"/>
      <c r="I44" s="553"/>
      <c r="J44" s="38"/>
      <c r="K44" s="38"/>
    </row>
    <row r="45" spans="2:11" ht="32.25" customHeight="1" x14ac:dyDescent="0.25">
      <c r="B45" s="170" t="s">
        <v>285</v>
      </c>
      <c r="C45" s="430" t="s">
        <v>303</v>
      </c>
      <c r="D45" s="431"/>
      <c r="E45" s="431"/>
      <c r="F45" s="431"/>
      <c r="G45" s="431"/>
      <c r="H45" s="431"/>
      <c r="I45" s="432"/>
      <c r="J45" s="41"/>
      <c r="K45" s="41"/>
    </row>
    <row r="46" spans="2:11" ht="28.5" customHeight="1" x14ac:dyDescent="0.25">
      <c r="B46" s="171" t="s">
        <v>286</v>
      </c>
      <c r="C46" s="430" t="s">
        <v>303</v>
      </c>
      <c r="D46" s="431"/>
      <c r="E46" s="431"/>
      <c r="F46" s="431"/>
      <c r="G46" s="431"/>
      <c r="H46" s="431"/>
      <c r="I46" s="432"/>
      <c r="J46" s="41"/>
      <c r="K46" s="41"/>
    </row>
    <row r="47" spans="2:11" ht="30" customHeight="1" x14ac:dyDescent="0.25">
      <c r="B47" s="169" t="s">
        <v>287</v>
      </c>
      <c r="C47" s="430" t="s">
        <v>337</v>
      </c>
      <c r="D47" s="431"/>
      <c r="E47" s="431"/>
      <c r="F47" s="431"/>
      <c r="G47" s="431"/>
      <c r="H47" s="431"/>
      <c r="I47" s="433"/>
      <c r="J47" s="42"/>
      <c r="K47" s="42"/>
    </row>
    <row r="48" spans="2:11" ht="31.5" customHeight="1" thickBot="1" x14ac:dyDescent="0.3">
      <c r="B48" s="172" t="s">
        <v>288</v>
      </c>
      <c r="C48" s="434" t="s">
        <v>295</v>
      </c>
      <c r="D48" s="434"/>
      <c r="E48" s="434"/>
      <c r="F48" s="434"/>
      <c r="G48" s="434"/>
      <c r="H48" s="434"/>
      <c r="I48" s="435"/>
      <c r="J48" s="45"/>
      <c r="K48" s="45"/>
    </row>
    <row r="49" spans="2:11" ht="12.75" customHeight="1" x14ac:dyDescent="0.25">
      <c r="B49" s="43"/>
      <c r="C49" s="166"/>
      <c r="D49" s="166"/>
      <c r="E49" s="167"/>
      <c r="F49" s="167"/>
      <c r="G49" s="203"/>
      <c r="H49" s="44"/>
      <c r="I49" s="166"/>
      <c r="J49" s="45"/>
      <c r="K49" s="45"/>
    </row>
    <row r="50" spans="2:11" x14ac:dyDescent="0.25">
      <c r="B50" s="43"/>
      <c r="C50" s="166"/>
      <c r="D50" s="166"/>
      <c r="E50" s="167"/>
      <c r="F50" s="167"/>
      <c r="G50" s="203"/>
      <c r="H50" s="44"/>
      <c r="I50" s="166"/>
      <c r="J50" s="45"/>
      <c r="K50" s="45"/>
    </row>
    <row r="51" spans="2:11" x14ac:dyDescent="0.25">
      <c r="B51" s="43"/>
      <c r="C51" s="166"/>
      <c r="D51" s="166"/>
      <c r="E51" s="167"/>
      <c r="F51" s="167"/>
      <c r="G51" s="203"/>
      <c r="H51" s="44"/>
      <c r="I51" s="166"/>
      <c r="J51" s="45"/>
      <c r="K51" s="45"/>
    </row>
    <row r="52" spans="2:11" x14ac:dyDescent="0.25">
      <c r="B52" s="43"/>
      <c r="C52" s="166"/>
      <c r="D52" s="166"/>
      <c r="E52" s="167"/>
      <c r="F52" s="167"/>
      <c r="G52" s="203"/>
      <c r="H52" s="44"/>
      <c r="I52" s="166"/>
      <c r="J52" s="45"/>
      <c r="K52" s="45"/>
    </row>
    <row r="53" spans="2:11" x14ac:dyDescent="0.25">
      <c r="B53" s="43"/>
      <c r="C53" s="166"/>
      <c r="D53" s="166"/>
      <c r="E53" s="167"/>
      <c r="F53" s="167"/>
      <c r="G53" s="203"/>
      <c r="H53" s="44"/>
      <c r="I53" s="166"/>
      <c r="J53" s="45"/>
      <c r="K53" s="45"/>
    </row>
    <row r="54" spans="2:11" ht="25.5" customHeight="1" x14ac:dyDescent="0.25">
      <c r="B54" s="43"/>
      <c r="C54" s="166"/>
      <c r="D54" s="166"/>
      <c r="E54" s="167"/>
      <c r="F54" s="167"/>
      <c r="G54" s="203"/>
      <c r="H54" s="44"/>
      <c r="I54" s="166"/>
      <c r="J54" s="45"/>
      <c r="K54" s="45"/>
    </row>
  </sheetData>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2:I42"/>
    <mergeCell ref="C24:E24"/>
    <mergeCell ref="G24:I24"/>
    <mergeCell ref="B25:I25"/>
    <mergeCell ref="F27:F32"/>
    <mergeCell ref="G27:G32"/>
    <mergeCell ref="I27:I32"/>
    <mergeCell ref="C33:I33"/>
    <mergeCell ref="B34:I38"/>
    <mergeCell ref="C39:I39"/>
    <mergeCell ref="C40:I40"/>
    <mergeCell ref="C41:I41"/>
    <mergeCell ref="C46:I46"/>
    <mergeCell ref="C47:I47"/>
    <mergeCell ref="C48:I48"/>
    <mergeCell ref="B43:B44"/>
    <mergeCell ref="D43:F43"/>
    <mergeCell ref="G43:I43"/>
    <mergeCell ref="D44:F44"/>
    <mergeCell ref="G44:I44"/>
    <mergeCell ref="C45:I45"/>
  </mergeCells>
  <dataValidations count="7">
    <dataValidation type="list" showDropDown="1" showInputMessage="1" showErrorMessage="1" sqref="K12" xr:uid="{00000000-0002-0000-0600-000000000000}">
      <formula1>O17:O19</formula1>
    </dataValidation>
    <dataValidation type="list" allowBlank="1" showInputMessage="1" showErrorMessage="1" sqref="H12:I12" xr:uid="{00000000-0002-0000-0600-000001000000}">
      <formula1>M17:M19</formula1>
    </dataValidation>
    <dataValidation type="list" allowBlank="1" showInputMessage="1" showErrorMessage="1" sqref="C24:E24" xr:uid="{00000000-0002-0000-0600-000002000000}">
      <formula1>$M$12:$M$15</formula1>
    </dataValidation>
    <dataValidation type="list" allowBlank="1" showInputMessage="1" showErrorMessage="1" sqref="C9:F9" xr:uid="{00000000-0002-0000-0600-000003000000}">
      <formula1>$M$6:$M$9</formula1>
    </dataValidation>
    <dataValidation type="list" allowBlank="1" showInputMessage="1" showErrorMessage="1" sqref="J10:K10" xr:uid="{00000000-0002-0000-0600-000004000000}">
      <formula1>$M$21:$M$28</formula1>
    </dataValidation>
    <dataValidation type="list" allowBlank="1" showInputMessage="1" showErrorMessage="1" sqref="H13:I13" xr:uid="{00000000-0002-0000-0600-000005000000}">
      <formula1>$N$5:$N$8</formula1>
    </dataValidation>
    <dataValidation type="list" allowBlank="1" showInputMessage="1" showErrorMessage="1" sqref="C7 I7" xr:uid="{00000000-0002-0000-06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65601" r:id="rId4">
          <objectPr defaultSize="0" autoPict="0" r:id="rId5">
            <anchor moveWithCells="1" sizeWithCells="1">
              <from>
                <xdr:col>8</xdr:col>
                <xdr:colOff>53340</xdr:colOff>
                <xdr:row>1</xdr:row>
                <xdr:rowOff>38100</xdr:rowOff>
              </from>
              <to>
                <xdr:col>8</xdr:col>
                <xdr:colOff>1447800</xdr:colOff>
                <xdr:row>1</xdr:row>
                <xdr:rowOff>457200</xdr:rowOff>
              </to>
            </anchor>
          </objectPr>
        </oleObject>
      </mc:Choice>
      <mc:Fallback>
        <oleObject progId="PBrush" shapeId="35865601"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B1:X53"/>
  <sheetViews>
    <sheetView tabSelected="1" topLeftCell="A21" zoomScale="80" zoomScaleNormal="80" zoomScalePageLayoutView="85" workbookViewId="0">
      <selection activeCell="D29" sqref="D29"/>
    </sheetView>
  </sheetViews>
  <sheetFormatPr defaultColWidth="10.77734375" defaultRowHeight="13.2" x14ac:dyDescent="0.25"/>
  <cols>
    <col min="1" max="1" width="1" style="7" customWidth="1"/>
    <col min="2" max="2" width="25.44140625" style="8" customWidth="1"/>
    <col min="3" max="3" width="14.44140625" style="7" customWidth="1"/>
    <col min="4" max="4" width="20.109375" style="7" customWidth="1"/>
    <col min="5" max="5" width="16.44140625" style="7" customWidth="1"/>
    <col min="6" max="6" width="25" style="7" customWidth="1"/>
    <col min="7" max="7" width="22" style="8" customWidth="1"/>
    <col min="8" max="8" width="20.44140625" style="7" customWidth="1"/>
    <col min="9" max="9" width="23.44140625" style="7" customWidth="1"/>
    <col min="10" max="11" width="22.44140625" style="7" customWidth="1"/>
    <col min="12" max="12" width="10.77734375" style="3"/>
    <col min="13" max="14" width="0" style="3" hidden="1" customWidth="1"/>
    <col min="15" max="24" width="10.77734375" style="3"/>
    <col min="25" max="16384" width="10.77734375" style="7"/>
  </cols>
  <sheetData>
    <row r="1" spans="2:14" ht="37.5" customHeight="1" x14ac:dyDescent="0.25">
      <c r="B1" s="494"/>
      <c r="C1" s="384" t="s">
        <v>25</v>
      </c>
      <c r="D1" s="384"/>
      <c r="E1" s="384"/>
      <c r="F1" s="384"/>
      <c r="G1" s="384"/>
      <c r="H1" s="384"/>
      <c r="I1" s="388"/>
      <c r="J1" s="10"/>
      <c r="K1" s="10"/>
      <c r="M1" s="11" t="s">
        <v>47</v>
      </c>
    </row>
    <row r="2" spans="2:14" ht="37.5" customHeight="1" x14ac:dyDescent="0.25">
      <c r="B2" s="495"/>
      <c r="C2" s="498" t="s">
        <v>239</v>
      </c>
      <c r="D2" s="498"/>
      <c r="E2" s="498"/>
      <c r="F2" s="498"/>
      <c r="G2" s="498"/>
      <c r="H2" s="498"/>
      <c r="I2" s="389"/>
      <c r="J2" s="10"/>
      <c r="K2" s="10"/>
      <c r="M2" s="11" t="s">
        <v>48</v>
      </c>
    </row>
    <row r="3" spans="2:14" ht="37.5" customHeight="1" thickBot="1" x14ac:dyDescent="0.3">
      <c r="B3" s="496"/>
      <c r="C3" s="499" t="s">
        <v>240</v>
      </c>
      <c r="D3" s="499"/>
      <c r="E3" s="499"/>
      <c r="F3" s="499" t="s">
        <v>241</v>
      </c>
      <c r="G3" s="499"/>
      <c r="H3" s="499"/>
      <c r="I3" s="497"/>
      <c r="J3" s="10"/>
      <c r="K3" s="10"/>
      <c r="M3" s="11" t="s">
        <v>50</v>
      </c>
    </row>
    <row r="4" spans="2:14" ht="23.25" customHeight="1" x14ac:dyDescent="0.25">
      <c r="B4" s="490"/>
      <c r="C4" s="491"/>
      <c r="D4" s="491"/>
      <c r="E4" s="491"/>
      <c r="F4" s="491"/>
      <c r="G4" s="491"/>
      <c r="H4" s="491"/>
      <c r="I4" s="492"/>
      <c r="J4" s="12"/>
      <c r="K4" s="12"/>
    </row>
    <row r="5" spans="2:14" ht="24" customHeight="1" x14ac:dyDescent="0.25">
      <c r="B5" s="424" t="s">
        <v>234</v>
      </c>
      <c r="C5" s="425"/>
      <c r="D5" s="425"/>
      <c r="E5" s="425"/>
      <c r="F5" s="425"/>
      <c r="G5" s="425"/>
      <c r="H5" s="425"/>
      <c r="I5" s="426"/>
      <c r="J5" s="55"/>
      <c r="K5" s="55"/>
      <c r="N5" s="6" t="s">
        <v>57</v>
      </c>
    </row>
    <row r="6" spans="2:14" ht="60" customHeight="1" x14ac:dyDescent="0.25">
      <c r="B6" s="176" t="s">
        <v>242</v>
      </c>
      <c r="C6" s="182">
        <v>5</v>
      </c>
      <c r="D6" s="493" t="s">
        <v>243</v>
      </c>
      <c r="E6" s="493"/>
      <c r="F6" s="460" t="s">
        <v>300</v>
      </c>
      <c r="G6" s="460"/>
      <c r="H6" s="460"/>
      <c r="I6" s="461"/>
      <c r="J6" s="14"/>
      <c r="K6" s="14"/>
      <c r="M6" s="11" t="s">
        <v>60</v>
      </c>
      <c r="N6" s="6" t="s">
        <v>61</v>
      </c>
    </row>
    <row r="7" spans="2:14" ht="30.75" customHeight="1" x14ac:dyDescent="0.25">
      <c r="B7" s="176" t="s">
        <v>244</v>
      </c>
      <c r="C7" s="182" t="s">
        <v>81</v>
      </c>
      <c r="D7" s="493" t="s">
        <v>245</v>
      </c>
      <c r="E7" s="493"/>
      <c r="F7" s="462" t="s">
        <v>296</v>
      </c>
      <c r="G7" s="462"/>
      <c r="H7" s="183" t="s">
        <v>246</v>
      </c>
      <c r="I7" s="184" t="s">
        <v>76</v>
      </c>
      <c r="J7" s="16"/>
      <c r="K7" s="16"/>
      <c r="M7" s="11" t="s">
        <v>65</v>
      </c>
      <c r="N7" s="6" t="s">
        <v>66</v>
      </c>
    </row>
    <row r="8" spans="2:14" ht="54" customHeight="1" x14ac:dyDescent="0.25">
      <c r="B8" s="176" t="s">
        <v>247</v>
      </c>
      <c r="C8" s="460" t="s">
        <v>301</v>
      </c>
      <c r="D8" s="460"/>
      <c r="E8" s="460"/>
      <c r="F8" s="460"/>
      <c r="G8" s="174" t="s">
        <v>248</v>
      </c>
      <c r="H8" s="481">
        <v>7556</v>
      </c>
      <c r="I8" s="482"/>
      <c r="J8" s="18"/>
      <c r="K8" s="18"/>
      <c r="M8" s="11" t="s">
        <v>69</v>
      </c>
      <c r="N8" s="6" t="s">
        <v>70</v>
      </c>
    </row>
    <row r="9" spans="2:14" ht="30.75" customHeight="1" x14ac:dyDescent="0.25">
      <c r="B9" s="176" t="s">
        <v>48</v>
      </c>
      <c r="C9" s="483" t="s">
        <v>65</v>
      </c>
      <c r="D9" s="483"/>
      <c r="E9" s="483"/>
      <c r="F9" s="483"/>
      <c r="G9" s="174" t="s">
        <v>249</v>
      </c>
      <c r="H9" s="484" t="s">
        <v>302</v>
      </c>
      <c r="I9" s="485"/>
      <c r="J9" s="19"/>
      <c r="K9" s="19"/>
      <c r="M9" s="20" t="s">
        <v>73</v>
      </c>
    </row>
    <row r="10" spans="2:14" ht="39" customHeight="1" x14ac:dyDescent="0.25">
      <c r="B10" s="176" t="s">
        <v>250</v>
      </c>
      <c r="C10" s="460" t="s">
        <v>304</v>
      </c>
      <c r="D10" s="460"/>
      <c r="E10" s="460"/>
      <c r="F10" s="460"/>
      <c r="G10" s="460"/>
      <c r="H10" s="460"/>
      <c r="I10" s="461"/>
      <c r="J10" s="21"/>
      <c r="K10" s="21"/>
      <c r="M10" s="20"/>
    </row>
    <row r="11" spans="2:14" ht="48.75" customHeight="1" x14ac:dyDescent="0.25">
      <c r="B11" s="176" t="s">
        <v>251</v>
      </c>
      <c r="C11" s="460" t="s">
        <v>311</v>
      </c>
      <c r="D11" s="460"/>
      <c r="E11" s="460"/>
      <c r="F11" s="460"/>
      <c r="G11" s="460"/>
      <c r="H11" s="460"/>
      <c r="I11" s="460"/>
      <c r="J11" s="16"/>
      <c r="K11" s="16"/>
      <c r="M11" s="20"/>
      <c r="N11" s="6" t="s">
        <v>76</v>
      </c>
    </row>
    <row r="12" spans="2:14" ht="30.75" customHeight="1" x14ac:dyDescent="0.25">
      <c r="B12" s="176" t="s">
        <v>254</v>
      </c>
      <c r="C12" s="479" t="s">
        <v>334</v>
      </c>
      <c r="D12" s="479"/>
      <c r="E12" s="479"/>
      <c r="F12" s="479"/>
      <c r="G12" s="161" t="s">
        <v>252</v>
      </c>
      <c r="H12" s="472" t="s">
        <v>91</v>
      </c>
      <c r="I12" s="472"/>
      <c r="J12" s="16"/>
      <c r="K12" s="16"/>
      <c r="M12" s="20" t="s">
        <v>80</v>
      </c>
      <c r="N12" s="6" t="s">
        <v>81</v>
      </c>
    </row>
    <row r="13" spans="2:14" ht="30.75" customHeight="1" x14ac:dyDescent="0.25">
      <c r="B13" s="176" t="s">
        <v>255</v>
      </c>
      <c r="C13" s="487" t="s">
        <v>336</v>
      </c>
      <c r="D13" s="488"/>
      <c r="E13" s="488"/>
      <c r="F13" s="489"/>
      <c r="G13" s="161" t="s">
        <v>253</v>
      </c>
      <c r="H13" s="462" t="s">
        <v>70</v>
      </c>
      <c r="I13" s="462"/>
      <c r="J13" s="16"/>
      <c r="K13" s="16"/>
      <c r="M13" s="20" t="s">
        <v>84</v>
      </c>
    </row>
    <row r="14" spans="2:14" ht="36.75" customHeight="1" x14ac:dyDescent="0.25">
      <c r="B14" s="176" t="s">
        <v>256</v>
      </c>
      <c r="C14" s="573" t="s">
        <v>321</v>
      </c>
      <c r="D14" s="574"/>
      <c r="E14" s="574"/>
      <c r="F14" s="574"/>
      <c r="G14" s="574"/>
      <c r="H14" s="574"/>
      <c r="I14" s="574"/>
      <c r="J14" s="21"/>
      <c r="K14" s="21"/>
      <c r="M14" s="20" t="s">
        <v>86</v>
      </c>
      <c r="N14" s="6"/>
    </row>
    <row r="15" spans="2:14" ht="30.75" customHeight="1" x14ac:dyDescent="0.25">
      <c r="B15" s="176" t="s">
        <v>257</v>
      </c>
      <c r="C15" s="479" t="s">
        <v>290</v>
      </c>
      <c r="D15" s="479"/>
      <c r="E15" s="479"/>
      <c r="F15" s="479"/>
      <c r="G15" s="479"/>
      <c r="H15" s="479"/>
      <c r="I15" s="479"/>
      <c r="J15" s="22"/>
      <c r="K15" s="22"/>
      <c r="M15" s="20" t="s">
        <v>88</v>
      </c>
      <c r="N15" s="6"/>
    </row>
    <row r="16" spans="2:14" ht="33.75" customHeight="1" x14ac:dyDescent="0.25">
      <c r="B16" s="176" t="s">
        <v>258</v>
      </c>
      <c r="C16" s="460" t="s">
        <v>324</v>
      </c>
      <c r="D16" s="460"/>
      <c r="E16" s="460"/>
      <c r="F16" s="460"/>
      <c r="G16" s="460"/>
      <c r="H16" s="460"/>
      <c r="I16" s="460"/>
      <c r="J16" s="23"/>
      <c r="K16" s="23"/>
      <c r="M16" s="20"/>
      <c r="N16" s="6"/>
    </row>
    <row r="17" spans="2:14" ht="30.75" customHeight="1" x14ac:dyDescent="0.25">
      <c r="B17" s="176" t="s">
        <v>259</v>
      </c>
      <c r="C17" s="462" t="s">
        <v>152</v>
      </c>
      <c r="D17" s="463"/>
      <c r="E17" s="463"/>
      <c r="F17" s="463"/>
      <c r="G17" s="463"/>
      <c r="H17" s="463"/>
      <c r="I17" s="463"/>
      <c r="J17" s="24"/>
      <c r="K17" s="24"/>
      <c r="M17" s="20" t="s">
        <v>91</v>
      </c>
      <c r="N17" s="6"/>
    </row>
    <row r="18" spans="2:14" ht="18" customHeight="1" x14ac:dyDescent="0.25">
      <c r="B18" s="465" t="s">
        <v>265</v>
      </c>
      <c r="C18" s="466" t="s">
        <v>237</v>
      </c>
      <c r="D18" s="466"/>
      <c r="E18" s="466"/>
      <c r="F18" s="467" t="s">
        <v>238</v>
      </c>
      <c r="G18" s="467"/>
      <c r="H18" s="467"/>
      <c r="I18" s="468"/>
      <c r="J18" s="25"/>
      <c r="K18" s="25"/>
      <c r="M18" s="20" t="s">
        <v>79</v>
      </c>
      <c r="N18" s="6"/>
    </row>
    <row r="19" spans="2:14" ht="83.25" customHeight="1" x14ac:dyDescent="0.25">
      <c r="B19" s="465"/>
      <c r="C19" s="460" t="s">
        <v>316</v>
      </c>
      <c r="D19" s="460"/>
      <c r="E19" s="460"/>
      <c r="F19" s="460" t="s">
        <v>335</v>
      </c>
      <c r="G19" s="460"/>
      <c r="H19" s="460"/>
      <c r="I19" s="461"/>
      <c r="J19" s="23"/>
      <c r="K19" s="23"/>
      <c r="M19" s="20" t="s">
        <v>95</v>
      </c>
      <c r="N19" s="6"/>
    </row>
    <row r="20" spans="2:14" ht="39.75" customHeight="1" x14ac:dyDescent="0.25">
      <c r="B20" s="176" t="s">
        <v>266</v>
      </c>
      <c r="C20" s="469" t="s">
        <v>291</v>
      </c>
      <c r="D20" s="470"/>
      <c r="E20" s="471"/>
      <c r="F20" s="472" t="s">
        <v>291</v>
      </c>
      <c r="G20" s="472"/>
      <c r="H20" s="472"/>
      <c r="I20" s="473"/>
      <c r="J20" s="16"/>
      <c r="K20" s="16"/>
      <c r="M20" s="20"/>
      <c r="N20" s="6"/>
    </row>
    <row r="21" spans="2:14" ht="61.5" customHeight="1" x14ac:dyDescent="0.25">
      <c r="B21" s="176" t="s">
        <v>267</v>
      </c>
      <c r="C21" s="474" t="s">
        <v>299</v>
      </c>
      <c r="D21" s="475"/>
      <c r="E21" s="476"/>
      <c r="F21" s="445" t="s">
        <v>317</v>
      </c>
      <c r="G21" s="446"/>
      <c r="H21" s="446"/>
      <c r="I21" s="447"/>
      <c r="J21" s="22"/>
      <c r="K21" s="22"/>
      <c r="M21" s="26"/>
      <c r="N21" s="6"/>
    </row>
    <row r="22" spans="2:14" ht="23.25" customHeight="1" x14ac:dyDescent="0.25">
      <c r="B22" s="176" t="s">
        <v>268</v>
      </c>
      <c r="C22" s="455">
        <v>45292</v>
      </c>
      <c r="D22" s="477"/>
      <c r="E22" s="478"/>
      <c r="F22" s="161" t="s">
        <v>271</v>
      </c>
      <c r="G22" s="190">
        <v>0</v>
      </c>
      <c r="H22" s="161" t="s">
        <v>275</v>
      </c>
      <c r="I22" s="191">
        <v>7.4999999999999997E-2</v>
      </c>
      <c r="J22" s="27"/>
      <c r="K22" s="27"/>
      <c r="M22" s="26"/>
    </row>
    <row r="23" spans="2:14" ht="27" customHeight="1" x14ac:dyDescent="0.25">
      <c r="B23" s="176" t="s">
        <v>269</v>
      </c>
      <c r="C23" s="455">
        <v>45442</v>
      </c>
      <c r="D23" s="446"/>
      <c r="E23" s="456"/>
      <c r="F23" s="161" t="s">
        <v>272</v>
      </c>
      <c r="G23" s="570">
        <v>0.88</v>
      </c>
      <c r="H23" s="571"/>
      <c r="I23" s="572"/>
      <c r="J23" s="28"/>
      <c r="K23" s="28"/>
      <c r="M23" s="26"/>
    </row>
    <row r="24" spans="2:14" ht="30.75" customHeight="1" x14ac:dyDescent="0.25">
      <c r="B24" s="175" t="s">
        <v>270</v>
      </c>
      <c r="C24" s="442" t="s">
        <v>293</v>
      </c>
      <c r="D24" s="443"/>
      <c r="E24" s="444"/>
      <c r="F24" s="162" t="s">
        <v>274</v>
      </c>
      <c r="G24" s="445" t="s">
        <v>223</v>
      </c>
      <c r="H24" s="446"/>
      <c r="I24" s="447"/>
      <c r="J24" s="25"/>
      <c r="K24" s="25"/>
      <c r="M24" s="26"/>
    </row>
    <row r="25" spans="2:14" ht="22.5" customHeight="1" x14ac:dyDescent="0.25">
      <c r="B25" s="424" t="s">
        <v>235</v>
      </c>
      <c r="C25" s="425"/>
      <c r="D25" s="425"/>
      <c r="E25" s="425"/>
      <c r="F25" s="425"/>
      <c r="G25" s="425"/>
      <c r="H25" s="425"/>
      <c r="I25" s="426"/>
      <c r="J25" s="55"/>
      <c r="K25" s="55"/>
      <c r="M25" s="26"/>
    </row>
    <row r="26" spans="2:14" ht="43.5" customHeight="1" x14ac:dyDescent="0.25">
      <c r="B26" s="163" t="s">
        <v>105</v>
      </c>
      <c r="C26" s="174" t="s">
        <v>261</v>
      </c>
      <c r="D26" s="174" t="s">
        <v>260</v>
      </c>
      <c r="E26" s="164" t="s">
        <v>264</v>
      </c>
      <c r="F26" s="174" t="s">
        <v>263</v>
      </c>
      <c r="G26" s="174" t="s">
        <v>262</v>
      </c>
      <c r="H26" s="164" t="s">
        <v>276</v>
      </c>
      <c r="I26" s="165" t="s">
        <v>273</v>
      </c>
      <c r="J26" s="23"/>
      <c r="K26" s="23"/>
      <c r="M26" s="26"/>
    </row>
    <row r="27" spans="2:14" ht="15.75" customHeight="1" x14ac:dyDescent="0.25">
      <c r="B27" s="163" t="s">
        <v>294</v>
      </c>
      <c r="C27" s="216">
        <f>(30%*G23)</f>
        <v>0.26400000000000001</v>
      </c>
      <c r="D27" s="216">
        <f>C27</f>
        <v>0.26400000000000001</v>
      </c>
      <c r="E27" s="187">
        <v>1</v>
      </c>
      <c r="F27" s="560">
        <f>+SUM(C27:C31)</f>
        <v>0.88000000000000012</v>
      </c>
      <c r="G27" s="554">
        <f>+SUM(D27:D31)</f>
        <v>0.39600000000000002</v>
      </c>
      <c r="H27" s="213"/>
      <c r="I27" s="562">
        <f>+G27+G27+I22</f>
        <v>0.86699999999999999</v>
      </c>
      <c r="J27" s="23"/>
      <c r="K27" s="23"/>
      <c r="M27" s="26"/>
    </row>
    <row r="28" spans="2:14" ht="15.75" customHeight="1" x14ac:dyDescent="0.25">
      <c r="B28" s="163" t="s">
        <v>114</v>
      </c>
      <c r="C28" s="216">
        <f>(15%*G23)</f>
        <v>0.13200000000000001</v>
      </c>
      <c r="D28" s="216">
        <f>C28</f>
        <v>0.13200000000000001</v>
      </c>
      <c r="E28" s="187">
        <v>1</v>
      </c>
      <c r="F28" s="561"/>
      <c r="G28" s="555"/>
      <c r="H28" s="213"/>
      <c r="I28" s="563"/>
      <c r="J28" s="23"/>
      <c r="K28" s="23"/>
      <c r="M28" s="26"/>
    </row>
    <row r="29" spans="2:14" ht="15.75" customHeight="1" x14ac:dyDescent="0.25">
      <c r="B29" s="163" t="s">
        <v>115</v>
      </c>
      <c r="C29" s="216">
        <f>(15%*G23)</f>
        <v>0.13200000000000001</v>
      </c>
      <c r="D29" s="216"/>
      <c r="E29" s="187">
        <v>0</v>
      </c>
      <c r="F29" s="561"/>
      <c r="G29" s="555"/>
      <c r="H29" s="209">
        <f>+(D29*100%)/$G$23</f>
        <v>0</v>
      </c>
      <c r="I29" s="563"/>
      <c r="J29" s="23"/>
      <c r="K29" s="23"/>
      <c r="M29" s="26"/>
    </row>
    <row r="30" spans="2:14" ht="15.75" customHeight="1" x14ac:dyDescent="0.25">
      <c r="B30" s="163" t="s">
        <v>116</v>
      </c>
      <c r="C30" s="216">
        <f>(20%*G23)</f>
        <v>0.17600000000000002</v>
      </c>
      <c r="D30" s="216"/>
      <c r="E30" s="187">
        <v>0</v>
      </c>
      <c r="F30" s="561"/>
      <c r="G30" s="555"/>
      <c r="H30" s="209" t="str">
        <f>+IF(D30="","",((D30*100%)/$G$23)+H29)</f>
        <v/>
      </c>
      <c r="I30" s="563"/>
      <c r="J30" s="23"/>
      <c r="K30" s="23"/>
      <c r="M30" s="26"/>
    </row>
    <row r="31" spans="2:14" ht="15.75" customHeight="1" x14ac:dyDescent="0.25">
      <c r="B31" s="163" t="s">
        <v>117</v>
      </c>
      <c r="C31" s="216">
        <f>C30</f>
        <v>0.17600000000000002</v>
      </c>
      <c r="D31" s="216"/>
      <c r="E31" s="187">
        <v>0</v>
      </c>
      <c r="F31" s="561"/>
      <c r="G31" s="555"/>
      <c r="H31" s="209" t="str">
        <f t="shared" ref="H31" si="0">+IF(D31="","",((D31*100%)/$G$23)+H30)</f>
        <v/>
      </c>
      <c r="I31" s="563"/>
      <c r="J31" s="23"/>
      <c r="K31" s="23"/>
      <c r="M31" s="26"/>
    </row>
    <row r="32" spans="2:14" ht="52.5" customHeight="1" x14ac:dyDescent="0.25">
      <c r="B32" s="168" t="s">
        <v>277</v>
      </c>
      <c r="C32" s="448" t="s">
        <v>343</v>
      </c>
      <c r="D32" s="449"/>
      <c r="E32" s="449"/>
      <c r="F32" s="449"/>
      <c r="G32" s="449"/>
      <c r="H32" s="449"/>
      <c r="I32" s="450"/>
      <c r="J32" s="36"/>
      <c r="K32" s="36"/>
    </row>
    <row r="33" spans="2:11" ht="34.5" customHeight="1" x14ac:dyDescent="0.25">
      <c r="B33" s="320"/>
      <c r="C33" s="321"/>
      <c r="D33" s="321"/>
      <c r="E33" s="321"/>
      <c r="F33" s="321"/>
      <c r="G33" s="321"/>
      <c r="H33" s="321"/>
      <c r="I33" s="322"/>
      <c r="J33" s="55"/>
      <c r="K33" s="55"/>
    </row>
    <row r="34" spans="2:11" ht="34.5" customHeight="1" x14ac:dyDescent="0.25">
      <c r="B34" s="323"/>
      <c r="C34" s="324"/>
      <c r="D34" s="324"/>
      <c r="E34" s="324"/>
      <c r="F34" s="324"/>
      <c r="G34" s="324"/>
      <c r="H34" s="324"/>
      <c r="I34" s="325"/>
      <c r="J34" s="36"/>
      <c r="K34" s="36"/>
    </row>
    <row r="35" spans="2:11" ht="34.5" customHeight="1" x14ac:dyDescent="0.25">
      <c r="B35" s="323"/>
      <c r="C35" s="324"/>
      <c r="D35" s="324"/>
      <c r="E35" s="324"/>
      <c r="F35" s="324"/>
      <c r="G35" s="324"/>
      <c r="H35" s="324"/>
      <c r="I35" s="325"/>
      <c r="J35" s="36"/>
      <c r="K35" s="36"/>
    </row>
    <row r="36" spans="2:11" ht="34.5" customHeight="1" x14ac:dyDescent="0.25">
      <c r="B36" s="323"/>
      <c r="C36" s="324"/>
      <c r="D36" s="324"/>
      <c r="E36" s="324"/>
      <c r="F36" s="324"/>
      <c r="G36" s="324"/>
      <c r="H36" s="324"/>
      <c r="I36" s="325"/>
      <c r="J36" s="36"/>
      <c r="K36" s="36"/>
    </row>
    <row r="37" spans="2:11" ht="34.5" customHeight="1" x14ac:dyDescent="0.25">
      <c r="B37" s="326"/>
      <c r="C37" s="327"/>
      <c r="D37" s="327"/>
      <c r="E37" s="327"/>
      <c r="F37" s="327"/>
      <c r="G37" s="327"/>
      <c r="H37" s="327"/>
      <c r="I37" s="328"/>
      <c r="J37" s="12"/>
      <c r="K37" s="12"/>
    </row>
    <row r="38" spans="2:11" ht="184.5" customHeight="1" x14ac:dyDescent="0.25">
      <c r="B38" s="176" t="s">
        <v>278</v>
      </c>
      <c r="C38" s="564" t="s">
        <v>344</v>
      </c>
      <c r="D38" s="428"/>
      <c r="E38" s="428"/>
      <c r="F38" s="428"/>
      <c r="G38" s="428"/>
      <c r="H38" s="428"/>
      <c r="I38" s="429"/>
      <c r="J38" s="37"/>
      <c r="K38" s="37"/>
    </row>
    <row r="39" spans="2:11" ht="60.75" customHeight="1" x14ac:dyDescent="0.25">
      <c r="B39" s="176" t="s">
        <v>279</v>
      </c>
      <c r="C39" s="564" t="s">
        <v>340</v>
      </c>
      <c r="D39" s="565"/>
      <c r="E39" s="565"/>
      <c r="F39" s="565"/>
      <c r="G39" s="565"/>
      <c r="H39" s="565"/>
      <c r="I39" s="566"/>
      <c r="J39" s="37"/>
      <c r="K39" s="37"/>
    </row>
    <row r="40" spans="2:11" ht="43.5" customHeight="1" x14ac:dyDescent="0.25">
      <c r="B40" s="169" t="s">
        <v>280</v>
      </c>
      <c r="C40" s="567" t="s">
        <v>341</v>
      </c>
      <c r="D40" s="568"/>
      <c r="E40" s="568"/>
      <c r="F40" s="568"/>
      <c r="G40" s="568"/>
      <c r="H40" s="568"/>
      <c r="I40" s="569"/>
      <c r="J40" s="37"/>
      <c r="K40" s="37"/>
    </row>
    <row r="41" spans="2:11" ht="22.5" customHeight="1" x14ac:dyDescent="0.25">
      <c r="B41" s="424" t="s">
        <v>236</v>
      </c>
      <c r="C41" s="425"/>
      <c r="D41" s="425"/>
      <c r="E41" s="425"/>
      <c r="F41" s="425"/>
      <c r="G41" s="425"/>
      <c r="H41" s="425"/>
      <c r="I41" s="426"/>
      <c r="J41" s="37"/>
      <c r="K41" s="37"/>
    </row>
    <row r="42" spans="2:11" ht="22.5" customHeight="1" x14ac:dyDescent="0.25">
      <c r="B42" s="436" t="s">
        <v>281</v>
      </c>
      <c r="C42" s="173" t="s">
        <v>282</v>
      </c>
      <c r="D42" s="438" t="s">
        <v>283</v>
      </c>
      <c r="E42" s="438"/>
      <c r="F42" s="438"/>
      <c r="G42" s="438" t="s">
        <v>284</v>
      </c>
      <c r="H42" s="438"/>
      <c r="I42" s="439"/>
      <c r="J42" s="38"/>
      <c r="K42" s="38"/>
    </row>
    <row r="43" spans="2:11" ht="30.75" customHeight="1" x14ac:dyDescent="0.25">
      <c r="B43" s="437"/>
      <c r="C43" s="177"/>
      <c r="D43" s="558"/>
      <c r="E43" s="558"/>
      <c r="F43" s="558"/>
      <c r="G43" s="558"/>
      <c r="H43" s="558"/>
      <c r="I43" s="559"/>
      <c r="J43" s="38"/>
      <c r="K43" s="38"/>
    </row>
    <row r="44" spans="2:11" ht="32.25" customHeight="1" x14ac:dyDescent="0.25">
      <c r="B44" s="170" t="s">
        <v>285</v>
      </c>
      <c r="C44" s="430" t="s">
        <v>303</v>
      </c>
      <c r="D44" s="431"/>
      <c r="E44" s="431"/>
      <c r="F44" s="431"/>
      <c r="G44" s="431"/>
      <c r="H44" s="431"/>
      <c r="I44" s="432"/>
      <c r="J44" s="41"/>
      <c r="K44" s="41"/>
    </row>
    <row r="45" spans="2:11" ht="28.5" customHeight="1" x14ac:dyDescent="0.25">
      <c r="B45" s="171" t="s">
        <v>286</v>
      </c>
      <c r="C45" s="430" t="s">
        <v>303</v>
      </c>
      <c r="D45" s="431"/>
      <c r="E45" s="431"/>
      <c r="F45" s="431"/>
      <c r="G45" s="431"/>
      <c r="H45" s="431"/>
      <c r="I45" s="432"/>
      <c r="J45" s="41"/>
      <c r="K45" s="41"/>
    </row>
    <row r="46" spans="2:11" ht="30" customHeight="1" x14ac:dyDescent="0.25">
      <c r="B46" s="169" t="s">
        <v>287</v>
      </c>
      <c r="C46" s="430" t="s">
        <v>337</v>
      </c>
      <c r="D46" s="431"/>
      <c r="E46" s="431"/>
      <c r="F46" s="431"/>
      <c r="G46" s="431"/>
      <c r="H46" s="431"/>
      <c r="I46" s="433"/>
      <c r="J46" s="42"/>
      <c r="K46" s="42"/>
    </row>
    <row r="47" spans="2:11" ht="31.5" customHeight="1" thickBot="1" x14ac:dyDescent="0.3">
      <c r="B47" s="172" t="s">
        <v>288</v>
      </c>
      <c r="C47" s="434" t="s">
        <v>295</v>
      </c>
      <c r="D47" s="434"/>
      <c r="E47" s="434"/>
      <c r="F47" s="434"/>
      <c r="G47" s="434"/>
      <c r="H47" s="434"/>
      <c r="I47" s="435"/>
      <c r="J47" s="45"/>
      <c r="K47" s="45"/>
    </row>
    <row r="48" spans="2:11" x14ac:dyDescent="0.25">
      <c r="B48" s="43"/>
      <c r="C48" s="166"/>
      <c r="D48" s="166"/>
      <c r="E48" s="167"/>
      <c r="F48" s="167"/>
      <c r="G48" s="178"/>
      <c r="H48" s="44"/>
      <c r="I48" s="166"/>
      <c r="J48" s="45"/>
      <c r="K48" s="45"/>
    </row>
    <row r="49" spans="2:11" x14ac:dyDescent="0.25">
      <c r="B49" s="43"/>
      <c r="C49" s="166"/>
      <c r="D49" s="166"/>
      <c r="E49" s="167"/>
      <c r="F49" s="167"/>
      <c r="G49" s="178"/>
      <c r="H49" s="44"/>
      <c r="I49" s="166"/>
      <c r="J49" s="45"/>
      <c r="K49" s="45"/>
    </row>
    <row r="50" spans="2:11" x14ac:dyDescent="0.25">
      <c r="B50" s="43"/>
      <c r="C50" s="166"/>
      <c r="D50" s="166"/>
      <c r="E50" s="167"/>
      <c r="F50" s="167"/>
      <c r="G50" s="178"/>
      <c r="H50" s="44"/>
      <c r="I50" s="166"/>
      <c r="J50" s="45"/>
      <c r="K50" s="45"/>
    </row>
    <row r="51" spans="2:11" x14ac:dyDescent="0.25">
      <c r="B51" s="43"/>
      <c r="C51" s="166"/>
      <c r="D51" s="166"/>
      <c r="E51" s="167"/>
      <c r="F51" s="167"/>
      <c r="G51" s="178"/>
      <c r="H51" s="44"/>
      <c r="I51" s="166"/>
      <c r="J51" s="45"/>
      <c r="K51" s="45"/>
    </row>
    <row r="52" spans="2:11" x14ac:dyDescent="0.25">
      <c r="B52" s="43"/>
      <c r="C52" s="166"/>
      <c r="D52" s="166"/>
      <c r="E52" s="167"/>
      <c r="F52" s="167"/>
      <c r="G52" s="178"/>
      <c r="H52" s="44"/>
      <c r="I52" s="166"/>
      <c r="J52" s="45"/>
      <c r="K52" s="45"/>
    </row>
    <row r="53" spans="2:11" ht="25.5" customHeight="1" x14ac:dyDescent="0.25">
      <c r="B53" s="43"/>
      <c r="C53" s="166"/>
      <c r="D53" s="166"/>
      <c r="E53" s="167"/>
      <c r="F53" s="167"/>
      <c r="G53" s="178"/>
      <c r="H53" s="44"/>
      <c r="I53" s="166"/>
      <c r="J53" s="45"/>
      <c r="K53" s="45"/>
    </row>
  </sheetData>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1:I41"/>
    <mergeCell ref="C24:E24"/>
    <mergeCell ref="G24:I24"/>
    <mergeCell ref="B25:I25"/>
    <mergeCell ref="F27:F31"/>
    <mergeCell ref="G27:G31"/>
    <mergeCell ref="I27:I31"/>
    <mergeCell ref="C32:I32"/>
    <mergeCell ref="B33:I37"/>
    <mergeCell ref="C38:I38"/>
    <mergeCell ref="C39:I39"/>
    <mergeCell ref="C40:I40"/>
    <mergeCell ref="C45:I45"/>
    <mergeCell ref="C46:I46"/>
    <mergeCell ref="C47:I47"/>
    <mergeCell ref="B42:B43"/>
    <mergeCell ref="D42:F42"/>
    <mergeCell ref="G42:I42"/>
    <mergeCell ref="D43:F43"/>
    <mergeCell ref="G43:I43"/>
    <mergeCell ref="C44:I44"/>
  </mergeCells>
  <dataValidations disablePrompts="1" count="7">
    <dataValidation type="list" allowBlank="1" showInputMessage="1" showErrorMessage="1" sqref="C7 I7" xr:uid="{00000000-0002-0000-0700-000000000000}">
      <formula1>$N$11:$N$12</formula1>
    </dataValidation>
    <dataValidation type="list" allowBlank="1" showInputMessage="1" showErrorMessage="1" sqref="H13:I13" xr:uid="{00000000-0002-0000-0700-000001000000}">
      <formula1>$N$5:$N$8</formula1>
    </dataValidation>
    <dataValidation type="list" allowBlank="1" showInputMessage="1" showErrorMessage="1" sqref="C9:F9" xr:uid="{00000000-0002-0000-0700-000002000000}">
      <formula1>$M$6:$M$9</formula1>
    </dataValidation>
    <dataValidation type="list" allowBlank="1" showInputMessage="1" showErrorMessage="1" sqref="C24:E24" xr:uid="{00000000-0002-0000-0700-000003000000}">
      <formula1>$M$12:$M$15</formula1>
    </dataValidation>
    <dataValidation type="list" allowBlank="1" showInputMessage="1" showErrorMessage="1" sqref="H12:I12" xr:uid="{00000000-0002-0000-0700-000004000000}">
      <formula1>M17:M19</formula1>
    </dataValidation>
    <dataValidation type="list" showDropDown="1" showInputMessage="1" showErrorMessage="1" sqref="K12" xr:uid="{00000000-0002-0000-0700-000005000000}">
      <formula1>O17:O19</formula1>
    </dataValidation>
    <dataValidation type="list" allowBlank="1" showInputMessage="1" showErrorMessage="1" sqref="J10:K10" xr:uid="{00000000-0002-0000-07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57409" r:id="rId4">
          <objectPr defaultSize="0" autoPict="0" r:id="rId5">
            <anchor moveWithCells="1" sizeWithCells="1">
              <from>
                <xdr:col>8</xdr:col>
                <xdr:colOff>53340</xdr:colOff>
                <xdr:row>1</xdr:row>
                <xdr:rowOff>38100</xdr:rowOff>
              </from>
              <to>
                <xdr:col>8</xdr:col>
                <xdr:colOff>1447800</xdr:colOff>
                <xdr:row>1</xdr:row>
                <xdr:rowOff>457200</xdr:rowOff>
              </to>
            </anchor>
          </objectPr>
        </oleObject>
      </mc:Choice>
      <mc:Fallback>
        <oleObject progId="PBrush" shapeId="35857409" r:id="rId4"/>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1">
    <tabColor theme="3" tint="0.79998168889431442"/>
  </sheetPr>
  <dimension ref="B1:X68"/>
  <sheetViews>
    <sheetView topLeftCell="B22" zoomScale="90" zoomScaleNormal="90" zoomScalePageLayoutView="90" workbookViewId="0">
      <selection activeCell="C30" sqref="C30:I41"/>
    </sheetView>
  </sheetViews>
  <sheetFormatPr defaultColWidth="10.77734375" defaultRowHeight="13.2" x14ac:dyDescent="0.25"/>
  <cols>
    <col min="1" max="1" width="1" style="7" customWidth="1"/>
    <col min="2" max="2" width="25.44140625" style="8" customWidth="1"/>
    <col min="3" max="3" width="14.44140625" style="7" customWidth="1"/>
    <col min="4" max="4" width="20.109375" style="7" customWidth="1"/>
    <col min="5" max="5" width="16.44140625" style="7" customWidth="1"/>
    <col min="6" max="6" width="25" style="7" customWidth="1"/>
    <col min="7" max="7" width="22" style="9" customWidth="1"/>
    <col min="8" max="8" width="20.44140625" style="7" customWidth="1"/>
    <col min="9" max="11" width="22.44140625" style="7" customWidth="1"/>
    <col min="12" max="24" width="10.77734375" style="3"/>
    <col min="25" max="16384" width="10.77734375" style="7"/>
  </cols>
  <sheetData>
    <row r="1" spans="2:14" ht="6" customHeight="1" thickBot="1" x14ac:dyDescent="0.3"/>
    <row r="2" spans="2:14" ht="25.5" customHeight="1" x14ac:dyDescent="0.25">
      <c r="B2" s="386"/>
      <c r="C2" s="384" t="s">
        <v>24</v>
      </c>
      <c r="D2" s="384"/>
      <c r="E2" s="384"/>
      <c r="F2" s="384"/>
      <c r="G2" s="384"/>
      <c r="H2" s="384"/>
      <c r="I2" s="388"/>
      <c r="J2" s="10"/>
      <c r="K2" s="10"/>
      <c r="M2" s="11" t="s">
        <v>47</v>
      </c>
    </row>
    <row r="3" spans="2:14" ht="25.5" customHeight="1" x14ac:dyDescent="0.25">
      <c r="B3" s="387"/>
      <c r="C3" s="385" t="s">
        <v>25</v>
      </c>
      <c r="D3" s="385"/>
      <c r="E3" s="385"/>
      <c r="F3" s="385"/>
      <c r="G3" s="385"/>
      <c r="H3" s="385"/>
      <c r="I3" s="389"/>
      <c r="J3" s="10"/>
      <c r="K3" s="10"/>
      <c r="M3" s="11" t="s">
        <v>48</v>
      </c>
    </row>
    <row r="4" spans="2:14" ht="25.5" customHeight="1" x14ac:dyDescent="0.25">
      <c r="B4" s="387"/>
      <c r="C4" s="385" t="s">
        <v>49</v>
      </c>
      <c r="D4" s="385"/>
      <c r="E4" s="385"/>
      <c r="F4" s="385"/>
      <c r="G4" s="385"/>
      <c r="H4" s="385"/>
      <c r="I4" s="389"/>
      <c r="J4" s="10"/>
      <c r="K4" s="10"/>
      <c r="M4" s="11" t="s">
        <v>50</v>
      </c>
    </row>
    <row r="5" spans="2:14" ht="25.5" customHeight="1" x14ac:dyDescent="0.25">
      <c r="B5" s="387"/>
      <c r="C5" s="385" t="s">
        <v>51</v>
      </c>
      <c r="D5" s="385"/>
      <c r="E5" s="385"/>
      <c r="F5" s="385"/>
      <c r="G5" s="390" t="s">
        <v>52</v>
      </c>
      <c r="H5" s="390"/>
      <c r="I5" s="389"/>
      <c r="J5" s="10"/>
      <c r="K5" s="10"/>
      <c r="M5" s="11" t="s">
        <v>53</v>
      </c>
    </row>
    <row r="6" spans="2:14" ht="23.25" customHeight="1" x14ac:dyDescent="0.25">
      <c r="B6" s="369" t="s">
        <v>54</v>
      </c>
      <c r="C6" s="370"/>
      <c r="D6" s="370"/>
      <c r="E6" s="370"/>
      <c r="F6" s="370"/>
      <c r="G6" s="370"/>
      <c r="H6" s="370"/>
      <c r="I6" s="371"/>
      <c r="J6" s="12"/>
      <c r="K6" s="12"/>
    </row>
    <row r="7" spans="2:14" ht="24" customHeight="1" x14ac:dyDescent="0.25">
      <c r="B7" s="372" t="s">
        <v>55</v>
      </c>
      <c r="C7" s="373"/>
      <c r="D7" s="373"/>
      <c r="E7" s="373"/>
      <c r="F7" s="373"/>
      <c r="G7" s="373"/>
      <c r="H7" s="373"/>
      <c r="I7" s="374"/>
      <c r="J7" s="13"/>
      <c r="K7" s="13"/>
    </row>
    <row r="8" spans="2:14" ht="24" customHeight="1" x14ac:dyDescent="0.25">
      <c r="B8" s="375" t="s">
        <v>56</v>
      </c>
      <c r="C8" s="376"/>
      <c r="D8" s="376"/>
      <c r="E8" s="376"/>
      <c r="F8" s="376"/>
      <c r="G8" s="376"/>
      <c r="H8" s="376"/>
      <c r="I8" s="377"/>
      <c r="J8" s="55"/>
      <c r="K8" s="55"/>
      <c r="N8" s="6" t="s">
        <v>57</v>
      </c>
    </row>
    <row r="9" spans="2:14" ht="30.75" customHeight="1" x14ac:dyDescent="0.25">
      <c r="B9" s="95" t="s">
        <v>58</v>
      </c>
      <c r="C9" s="56">
        <v>14</v>
      </c>
      <c r="D9" s="381" t="s">
        <v>59</v>
      </c>
      <c r="E9" s="381"/>
      <c r="F9" s="332" t="s">
        <v>207</v>
      </c>
      <c r="G9" s="333"/>
      <c r="H9" s="333"/>
      <c r="I9" s="334"/>
      <c r="J9" s="14"/>
      <c r="K9" s="14"/>
      <c r="M9" s="11" t="s">
        <v>60</v>
      </c>
      <c r="N9" s="6" t="s">
        <v>61</v>
      </c>
    </row>
    <row r="10" spans="2:14" ht="30.75" customHeight="1" x14ac:dyDescent="0.25">
      <c r="B10" s="17" t="s">
        <v>62</v>
      </c>
      <c r="C10" s="57" t="s">
        <v>81</v>
      </c>
      <c r="D10" s="382" t="s">
        <v>63</v>
      </c>
      <c r="E10" s="383"/>
      <c r="F10" s="366" t="s">
        <v>155</v>
      </c>
      <c r="G10" s="367"/>
      <c r="H10" s="15" t="s">
        <v>64</v>
      </c>
      <c r="I10" s="73" t="s">
        <v>81</v>
      </c>
      <c r="J10" s="16"/>
      <c r="K10" s="16"/>
      <c r="M10" s="11" t="s">
        <v>65</v>
      </c>
      <c r="N10" s="6" t="s">
        <v>66</v>
      </c>
    </row>
    <row r="11" spans="2:14" ht="30.75" customHeight="1" x14ac:dyDescent="0.25">
      <c r="B11" s="17" t="s">
        <v>67</v>
      </c>
      <c r="C11" s="378" t="s">
        <v>156</v>
      </c>
      <c r="D11" s="378"/>
      <c r="E11" s="378"/>
      <c r="F11" s="378"/>
      <c r="G11" s="15" t="s">
        <v>68</v>
      </c>
      <c r="H11" s="379">
        <v>1032</v>
      </c>
      <c r="I11" s="380"/>
      <c r="J11" s="18"/>
      <c r="K11" s="18"/>
      <c r="M11" s="11" t="s">
        <v>69</v>
      </c>
      <c r="N11" s="6" t="s">
        <v>70</v>
      </c>
    </row>
    <row r="12" spans="2:14" ht="30.75" customHeight="1" x14ac:dyDescent="0.25">
      <c r="B12" s="17" t="s">
        <v>71</v>
      </c>
      <c r="C12" s="363" t="s">
        <v>65</v>
      </c>
      <c r="D12" s="363"/>
      <c r="E12" s="363"/>
      <c r="F12" s="363"/>
      <c r="G12" s="15" t="s">
        <v>72</v>
      </c>
      <c r="H12" s="575" t="s">
        <v>165</v>
      </c>
      <c r="I12" s="576"/>
      <c r="J12" s="19"/>
      <c r="K12" s="19"/>
      <c r="M12" s="20" t="s">
        <v>73</v>
      </c>
    </row>
    <row r="13" spans="2:14" ht="30.75" customHeight="1" x14ac:dyDescent="0.25">
      <c r="B13" s="17" t="s">
        <v>74</v>
      </c>
      <c r="C13" s="359" t="s">
        <v>45</v>
      </c>
      <c r="D13" s="359"/>
      <c r="E13" s="359"/>
      <c r="F13" s="359"/>
      <c r="G13" s="359"/>
      <c r="H13" s="359"/>
      <c r="I13" s="360"/>
      <c r="J13" s="21"/>
      <c r="K13" s="21"/>
      <c r="M13" s="20"/>
    </row>
    <row r="14" spans="2:14" ht="30.75" customHeight="1" x14ac:dyDescent="0.25">
      <c r="B14" s="17" t="s">
        <v>75</v>
      </c>
      <c r="C14" s="366" t="s">
        <v>153</v>
      </c>
      <c r="D14" s="367"/>
      <c r="E14" s="367"/>
      <c r="F14" s="367"/>
      <c r="G14" s="367"/>
      <c r="H14" s="367"/>
      <c r="I14" s="368"/>
      <c r="J14" s="16"/>
      <c r="K14" s="16"/>
      <c r="M14" s="20"/>
      <c r="N14" s="6" t="s">
        <v>76</v>
      </c>
    </row>
    <row r="15" spans="2:14" ht="30.75" customHeight="1" x14ac:dyDescent="0.25">
      <c r="B15" s="17" t="s">
        <v>77</v>
      </c>
      <c r="C15" s="332" t="s">
        <v>166</v>
      </c>
      <c r="D15" s="333"/>
      <c r="E15" s="333"/>
      <c r="F15" s="577"/>
      <c r="G15" s="15" t="s">
        <v>78</v>
      </c>
      <c r="H15" s="355" t="s">
        <v>91</v>
      </c>
      <c r="I15" s="356"/>
      <c r="J15" s="16"/>
      <c r="K15" s="16"/>
      <c r="M15" s="20" t="s">
        <v>80</v>
      </c>
      <c r="N15" s="6" t="s">
        <v>81</v>
      </c>
    </row>
    <row r="16" spans="2:14" ht="30.75" customHeight="1" x14ac:dyDescent="0.25">
      <c r="B16" s="17" t="s">
        <v>82</v>
      </c>
      <c r="C16" s="357" t="s">
        <v>215</v>
      </c>
      <c r="D16" s="358"/>
      <c r="E16" s="358"/>
      <c r="F16" s="358"/>
      <c r="G16" s="15" t="s">
        <v>83</v>
      </c>
      <c r="H16" s="355" t="s">
        <v>70</v>
      </c>
      <c r="I16" s="356"/>
      <c r="J16" s="16"/>
      <c r="K16" s="16"/>
      <c r="M16" s="20" t="s">
        <v>84</v>
      </c>
    </row>
    <row r="17" spans="2:14" ht="36" customHeight="1" x14ac:dyDescent="0.25">
      <c r="B17" s="17" t="s">
        <v>85</v>
      </c>
      <c r="C17" s="578" t="s">
        <v>167</v>
      </c>
      <c r="D17" s="579"/>
      <c r="E17" s="579"/>
      <c r="F17" s="579"/>
      <c r="G17" s="579"/>
      <c r="H17" s="579"/>
      <c r="I17" s="580"/>
      <c r="J17" s="21"/>
      <c r="K17" s="21"/>
      <c r="M17" s="20" t="s">
        <v>86</v>
      </c>
      <c r="N17" s="6" t="s">
        <v>39</v>
      </c>
    </row>
    <row r="18" spans="2:14" ht="30.75" customHeight="1" x14ac:dyDescent="0.25">
      <c r="B18" s="17" t="s">
        <v>87</v>
      </c>
      <c r="C18" s="332" t="s">
        <v>168</v>
      </c>
      <c r="D18" s="333"/>
      <c r="E18" s="333"/>
      <c r="F18" s="333"/>
      <c r="G18" s="333"/>
      <c r="H18" s="333"/>
      <c r="I18" s="334"/>
      <c r="J18" s="22"/>
      <c r="K18" s="22"/>
      <c r="M18" s="20" t="s">
        <v>88</v>
      </c>
      <c r="N18" s="6" t="s">
        <v>40</v>
      </c>
    </row>
    <row r="19" spans="2:14" ht="30.75" customHeight="1" x14ac:dyDescent="0.25">
      <c r="B19" s="17" t="s">
        <v>89</v>
      </c>
      <c r="C19" s="581" t="s">
        <v>200</v>
      </c>
      <c r="D19" s="582"/>
      <c r="E19" s="582"/>
      <c r="F19" s="582"/>
      <c r="G19" s="582"/>
      <c r="H19" s="582"/>
      <c r="I19" s="583"/>
      <c r="J19" s="23"/>
      <c r="K19" s="23"/>
      <c r="M19" s="20"/>
      <c r="N19" s="6" t="s">
        <v>41</v>
      </c>
    </row>
    <row r="20" spans="2:14" ht="30.75" customHeight="1" x14ac:dyDescent="0.25">
      <c r="B20" s="17" t="s">
        <v>90</v>
      </c>
      <c r="C20" s="584" t="s">
        <v>152</v>
      </c>
      <c r="D20" s="585"/>
      <c r="E20" s="585"/>
      <c r="F20" s="585"/>
      <c r="G20" s="585"/>
      <c r="H20" s="585"/>
      <c r="I20" s="586"/>
      <c r="J20" s="24"/>
      <c r="K20" s="24"/>
      <c r="M20" s="20" t="s">
        <v>91</v>
      </c>
      <c r="N20" s="6" t="s">
        <v>42</v>
      </c>
    </row>
    <row r="21" spans="2:14" ht="27.75" customHeight="1" x14ac:dyDescent="0.25">
      <c r="B21" s="348" t="s">
        <v>92</v>
      </c>
      <c r="C21" s="350" t="s">
        <v>93</v>
      </c>
      <c r="D21" s="350"/>
      <c r="E21" s="350"/>
      <c r="F21" s="351" t="s">
        <v>94</v>
      </c>
      <c r="G21" s="351"/>
      <c r="H21" s="351"/>
      <c r="I21" s="352"/>
      <c r="J21" s="25"/>
      <c r="K21" s="25"/>
      <c r="M21" s="20" t="s">
        <v>79</v>
      </c>
      <c r="N21" s="6" t="s">
        <v>43</v>
      </c>
    </row>
    <row r="22" spans="2:14" ht="27" customHeight="1" x14ac:dyDescent="0.25">
      <c r="B22" s="349"/>
      <c r="C22" s="581" t="s">
        <v>169</v>
      </c>
      <c r="D22" s="582"/>
      <c r="E22" s="587"/>
      <c r="F22" s="581" t="s">
        <v>171</v>
      </c>
      <c r="G22" s="582"/>
      <c r="H22" s="582"/>
      <c r="I22" s="583"/>
      <c r="J22" s="23"/>
      <c r="K22" s="23"/>
      <c r="M22" s="20" t="s">
        <v>95</v>
      </c>
      <c r="N22" s="6" t="s">
        <v>44</v>
      </c>
    </row>
    <row r="23" spans="2:14" ht="39.75" customHeight="1" x14ac:dyDescent="0.25">
      <c r="B23" s="17" t="s">
        <v>96</v>
      </c>
      <c r="C23" s="366" t="s">
        <v>152</v>
      </c>
      <c r="D23" s="367"/>
      <c r="E23" s="588"/>
      <c r="F23" s="366" t="s">
        <v>152</v>
      </c>
      <c r="G23" s="367"/>
      <c r="H23" s="367"/>
      <c r="I23" s="368"/>
      <c r="J23" s="16"/>
      <c r="K23" s="16"/>
      <c r="M23" s="20"/>
      <c r="N23" s="6" t="s">
        <v>45</v>
      </c>
    </row>
    <row r="24" spans="2:14" ht="44.25" customHeight="1" x14ac:dyDescent="0.25">
      <c r="B24" s="17" t="s">
        <v>97</v>
      </c>
      <c r="C24" s="589" t="s">
        <v>170</v>
      </c>
      <c r="D24" s="590"/>
      <c r="E24" s="591"/>
      <c r="F24" s="581" t="s">
        <v>172</v>
      </c>
      <c r="G24" s="582"/>
      <c r="H24" s="582"/>
      <c r="I24" s="583"/>
      <c r="J24" s="22"/>
      <c r="K24" s="22"/>
      <c r="M24" s="26"/>
      <c r="N24" s="6" t="s">
        <v>46</v>
      </c>
    </row>
    <row r="25" spans="2:14" ht="29.25" customHeight="1" x14ac:dyDescent="0.25">
      <c r="B25" s="17" t="s">
        <v>98</v>
      </c>
      <c r="C25" s="335" t="s">
        <v>215</v>
      </c>
      <c r="D25" s="336"/>
      <c r="E25" s="337"/>
      <c r="F25" s="15" t="s">
        <v>99</v>
      </c>
      <c r="G25" s="592">
        <v>74</v>
      </c>
      <c r="H25" s="593"/>
      <c r="I25" s="594"/>
      <c r="J25" s="27"/>
      <c r="K25" s="27"/>
      <c r="M25" s="26"/>
    </row>
    <row r="26" spans="2:14" ht="27" customHeight="1" x14ac:dyDescent="0.25">
      <c r="B26" s="17" t="s">
        <v>100</v>
      </c>
      <c r="C26" s="332" t="s">
        <v>216</v>
      </c>
      <c r="D26" s="333"/>
      <c r="E26" s="577"/>
      <c r="F26" s="15" t="s">
        <v>101</v>
      </c>
      <c r="G26" s="592">
        <v>0</v>
      </c>
      <c r="H26" s="593"/>
      <c r="I26" s="594"/>
      <c r="J26" s="28"/>
      <c r="K26" s="28"/>
      <c r="M26" s="26"/>
    </row>
    <row r="27" spans="2:14" ht="47.25" customHeight="1" x14ac:dyDescent="0.25">
      <c r="B27" s="94" t="s">
        <v>102</v>
      </c>
      <c r="C27" s="366" t="s">
        <v>86</v>
      </c>
      <c r="D27" s="367"/>
      <c r="E27" s="588"/>
      <c r="F27" s="29" t="s">
        <v>103</v>
      </c>
      <c r="G27" s="342" t="s">
        <v>182</v>
      </c>
      <c r="H27" s="343"/>
      <c r="I27" s="344"/>
      <c r="J27" s="25"/>
      <c r="K27" s="25"/>
      <c r="M27" s="26"/>
    </row>
    <row r="28" spans="2:14" ht="30" customHeight="1" x14ac:dyDescent="0.25">
      <c r="B28" s="312" t="s">
        <v>104</v>
      </c>
      <c r="C28" s="313"/>
      <c r="D28" s="313"/>
      <c r="E28" s="313"/>
      <c r="F28" s="313"/>
      <c r="G28" s="313"/>
      <c r="H28" s="313"/>
      <c r="I28" s="314"/>
      <c r="J28" s="55"/>
      <c r="K28" s="55"/>
      <c r="M28" s="26"/>
    </row>
    <row r="29" spans="2:14" ht="56.25" customHeight="1" x14ac:dyDescent="0.25">
      <c r="B29" s="30" t="s">
        <v>105</v>
      </c>
      <c r="C29" s="31" t="s">
        <v>106</v>
      </c>
      <c r="D29" s="31" t="s">
        <v>107</v>
      </c>
      <c r="E29" s="31" t="s">
        <v>108</v>
      </c>
      <c r="F29" s="31" t="s">
        <v>109</v>
      </c>
      <c r="G29" s="32" t="s">
        <v>110</v>
      </c>
      <c r="H29" s="32" t="s">
        <v>111</v>
      </c>
      <c r="I29" s="33" t="s">
        <v>112</v>
      </c>
      <c r="J29" s="67" t="s">
        <v>162</v>
      </c>
      <c r="K29" s="23"/>
      <c r="M29" s="26"/>
    </row>
    <row r="30" spans="2:14" ht="19.5" customHeight="1" x14ac:dyDescent="0.25">
      <c r="B30" s="34" t="s">
        <v>113</v>
      </c>
      <c r="C30" s="133">
        <v>0</v>
      </c>
      <c r="D30" s="134">
        <f>+C30</f>
        <v>0</v>
      </c>
      <c r="E30" s="135">
        <v>0</v>
      </c>
      <c r="F30" s="136">
        <f>+E30</f>
        <v>0</v>
      </c>
      <c r="G30" s="137" t="e">
        <f>+C30/E30</f>
        <v>#DIV/0!</v>
      </c>
      <c r="H30" s="138" t="e">
        <f>+D30/F30</f>
        <v>#DIV/0!</v>
      </c>
      <c r="I30" s="139" t="e">
        <f>+D30/$G$26</f>
        <v>#DIV/0!</v>
      </c>
      <c r="J30" s="66">
        <v>0.99</v>
      </c>
      <c r="K30" s="35"/>
      <c r="M30" s="26"/>
    </row>
    <row r="31" spans="2:14" ht="19.5" customHeight="1" x14ac:dyDescent="0.25">
      <c r="B31" s="34" t="s">
        <v>114</v>
      </c>
      <c r="C31" s="133">
        <v>0</v>
      </c>
      <c r="D31" s="134">
        <f>+D30+C31</f>
        <v>0</v>
      </c>
      <c r="E31" s="135">
        <v>0</v>
      </c>
      <c r="F31" s="136">
        <f>+F30+E31</f>
        <v>0</v>
      </c>
      <c r="G31" s="137" t="e">
        <f t="shared" ref="G31:G41" si="0">+C31/E31</f>
        <v>#DIV/0!</v>
      </c>
      <c r="H31" s="138" t="e">
        <f t="shared" ref="H31:H41" si="1">+D31/F31</f>
        <v>#DIV/0!</v>
      </c>
      <c r="I31" s="139" t="e">
        <f t="shared" ref="I31:I40" si="2">+D31/$G$26</f>
        <v>#DIV/0!</v>
      </c>
      <c r="J31" s="66">
        <v>0.99</v>
      </c>
      <c r="K31" s="35"/>
      <c r="M31" s="26"/>
    </row>
    <row r="32" spans="2:14" ht="19.5" customHeight="1" x14ac:dyDescent="0.25">
      <c r="B32" s="34" t="s">
        <v>115</v>
      </c>
      <c r="C32" s="133">
        <v>0</v>
      </c>
      <c r="D32" s="134">
        <f t="shared" ref="D32:D41" si="3">+D31+C32</f>
        <v>0</v>
      </c>
      <c r="E32" s="135">
        <v>0</v>
      </c>
      <c r="F32" s="136">
        <f t="shared" ref="F32:F41" si="4">+F31+E32</f>
        <v>0</v>
      </c>
      <c r="G32" s="137" t="e">
        <f t="shared" si="0"/>
        <v>#DIV/0!</v>
      </c>
      <c r="H32" s="138" t="e">
        <f t="shared" si="1"/>
        <v>#DIV/0!</v>
      </c>
      <c r="I32" s="139" t="e">
        <f t="shared" si="2"/>
        <v>#DIV/0!</v>
      </c>
      <c r="J32" s="66">
        <v>0.99</v>
      </c>
      <c r="K32" s="35"/>
      <c r="M32" s="26"/>
    </row>
    <row r="33" spans="2:11" ht="19.5" customHeight="1" x14ac:dyDescent="0.25">
      <c r="B33" s="34" t="s">
        <v>116</v>
      </c>
      <c r="C33" s="133">
        <v>0</v>
      </c>
      <c r="D33" s="134">
        <f t="shared" si="3"/>
        <v>0</v>
      </c>
      <c r="E33" s="135">
        <v>0</v>
      </c>
      <c r="F33" s="136">
        <f t="shared" si="4"/>
        <v>0</v>
      </c>
      <c r="G33" s="137" t="e">
        <f t="shared" si="0"/>
        <v>#DIV/0!</v>
      </c>
      <c r="H33" s="138" t="e">
        <f t="shared" si="1"/>
        <v>#DIV/0!</v>
      </c>
      <c r="I33" s="139" t="e">
        <f t="shared" si="2"/>
        <v>#DIV/0!</v>
      </c>
      <c r="J33" s="66">
        <v>0.99</v>
      </c>
      <c r="K33" s="35"/>
    </row>
    <row r="34" spans="2:11" ht="19.5" customHeight="1" x14ac:dyDescent="0.25">
      <c r="B34" s="34" t="s">
        <v>117</v>
      </c>
      <c r="C34" s="133">
        <v>0</v>
      </c>
      <c r="D34" s="134">
        <f t="shared" si="3"/>
        <v>0</v>
      </c>
      <c r="E34" s="135">
        <v>0</v>
      </c>
      <c r="F34" s="136">
        <f t="shared" si="4"/>
        <v>0</v>
      </c>
      <c r="G34" s="137" t="e">
        <f t="shared" si="0"/>
        <v>#DIV/0!</v>
      </c>
      <c r="H34" s="138" t="e">
        <f t="shared" si="1"/>
        <v>#DIV/0!</v>
      </c>
      <c r="I34" s="139" t="e">
        <f t="shared" si="2"/>
        <v>#DIV/0!</v>
      </c>
      <c r="J34" s="66">
        <v>0.99</v>
      </c>
      <c r="K34" s="35"/>
    </row>
    <row r="35" spans="2:11" ht="19.5" customHeight="1" x14ac:dyDescent="0.25">
      <c r="B35" s="34" t="s">
        <v>118</v>
      </c>
      <c r="C35" s="133">
        <v>0</v>
      </c>
      <c r="D35" s="134">
        <f t="shared" si="3"/>
        <v>0</v>
      </c>
      <c r="E35" s="135">
        <v>0</v>
      </c>
      <c r="F35" s="136">
        <f t="shared" si="4"/>
        <v>0</v>
      </c>
      <c r="G35" s="137" t="e">
        <f t="shared" si="0"/>
        <v>#DIV/0!</v>
      </c>
      <c r="H35" s="138" t="e">
        <f t="shared" si="1"/>
        <v>#DIV/0!</v>
      </c>
      <c r="I35" s="139" t="e">
        <f t="shared" si="2"/>
        <v>#DIV/0!</v>
      </c>
      <c r="J35" s="66">
        <v>0.99</v>
      </c>
      <c r="K35" s="35"/>
    </row>
    <row r="36" spans="2:11" ht="19.5" customHeight="1" x14ac:dyDescent="0.25">
      <c r="B36" s="34" t="s">
        <v>119</v>
      </c>
      <c r="C36" s="133">
        <v>0</v>
      </c>
      <c r="D36" s="134">
        <f t="shared" si="3"/>
        <v>0</v>
      </c>
      <c r="E36" s="135">
        <v>0</v>
      </c>
      <c r="F36" s="136">
        <f t="shared" si="4"/>
        <v>0</v>
      </c>
      <c r="G36" s="137" t="e">
        <f t="shared" si="0"/>
        <v>#DIV/0!</v>
      </c>
      <c r="H36" s="138" t="e">
        <f t="shared" si="1"/>
        <v>#DIV/0!</v>
      </c>
      <c r="I36" s="139" t="e">
        <f t="shared" si="2"/>
        <v>#DIV/0!</v>
      </c>
      <c r="J36" s="66">
        <v>0.99</v>
      </c>
      <c r="K36" s="35"/>
    </row>
    <row r="37" spans="2:11" ht="19.5" customHeight="1" x14ac:dyDescent="0.25">
      <c r="B37" s="34" t="s">
        <v>120</v>
      </c>
      <c r="C37" s="133">
        <v>0</v>
      </c>
      <c r="D37" s="134">
        <f t="shared" si="3"/>
        <v>0</v>
      </c>
      <c r="E37" s="135">
        <v>0</v>
      </c>
      <c r="F37" s="136">
        <f t="shared" si="4"/>
        <v>0</v>
      </c>
      <c r="G37" s="137" t="e">
        <f t="shared" si="0"/>
        <v>#DIV/0!</v>
      </c>
      <c r="H37" s="138" t="e">
        <f t="shared" si="1"/>
        <v>#DIV/0!</v>
      </c>
      <c r="I37" s="139" t="e">
        <f t="shared" si="2"/>
        <v>#DIV/0!</v>
      </c>
      <c r="J37" s="66">
        <v>0.99</v>
      </c>
      <c r="K37" s="35"/>
    </row>
    <row r="38" spans="2:11" ht="19.5" customHeight="1" x14ac:dyDescent="0.25">
      <c r="B38" s="34" t="s">
        <v>121</v>
      </c>
      <c r="C38" s="133">
        <v>0</v>
      </c>
      <c r="D38" s="134">
        <f t="shared" si="3"/>
        <v>0</v>
      </c>
      <c r="E38" s="135">
        <v>0</v>
      </c>
      <c r="F38" s="136">
        <f t="shared" si="4"/>
        <v>0</v>
      </c>
      <c r="G38" s="137" t="e">
        <f t="shared" si="0"/>
        <v>#DIV/0!</v>
      </c>
      <c r="H38" s="138" t="e">
        <f t="shared" si="1"/>
        <v>#DIV/0!</v>
      </c>
      <c r="I38" s="139" t="e">
        <f t="shared" si="2"/>
        <v>#DIV/0!</v>
      </c>
      <c r="J38" s="66">
        <v>0.99</v>
      </c>
      <c r="K38" s="35"/>
    </row>
    <row r="39" spans="2:11" ht="19.5" customHeight="1" x14ac:dyDescent="0.25">
      <c r="B39" s="34" t="s">
        <v>122</v>
      </c>
      <c r="C39" s="133">
        <v>0</v>
      </c>
      <c r="D39" s="134">
        <f t="shared" si="3"/>
        <v>0</v>
      </c>
      <c r="E39" s="135">
        <v>0</v>
      </c>
      <c r="F39" s="136">
        <f t="shared" si="4"/>
        <v>0</v>
      </c>
      <c r="G39" s="137" t="e">
        <f t="shared" si="0"/>
        <v>#DIV/0!</v>
      </c>
      <c r="H39" s="138" t="e">
        <f t="shared" si="1"/>
        <v>#DIV/0!</v>
      </c>
      <c r="I39" s="139" t="e">
        <f t="shared" si="2"/>
        <v>#DIV/0!</v>
      </c>
      <c r="J39" s="66">
        <v>0.99</v>
      </c>
      <c r="K39" s="35"/>
    </row>
    <row r="40" spans="2:11" ht="19.5" customHeight="1" x14ac:dyDescent="0.25">
      <c r="B40" s="34" t="s">
        <v>123</v>
      </c>
      <c r="C40" s="133">
        <v>0</v>
      </c>
      <c r="D40" s="134">
        <f t="shared" si="3"/>
        <v>0</v>
      </c>
      <c r="E40" s="135">
        <v>0</v>
      </c>
      <c r="F40" s="136">
        <f t="shared" si="4"/>
        <v>0</v>
      </c>
      <c r="G40" s="137" t="e">
        <f t="shared" si="0"/>
        <v>#DIV/0!</v>
      </c>
      <c r="H40" s="138" t="e">
        <f t="shared" si="1"/>
        <v>#DIV/0!</v>
      </c>
      <c r="I40" s="139" t="e">
        <f t="shared" si="2"/>
        <v>#DIV/0!</v>
      </c>
      <c r="J40" s="66">
        <v>0.99</v>
      </c>
      <c r="K40" s="35"/>
    </row>
    <row r="41" spans="2:11" ht="19.5" customHeight="1" x14ac:dyDescent="0.25">
      <c r="B41" s="34" t="s">
        <v>124</v>
      </c>
      <c r="C41" s="133">
        <v>0</v>
      </c>
      <c r="D41" s="134">
        <f t="shared" si="3"/>
        <v>0</v>
      </c>
      <c r="E41" s="135">
        <v>0</v>
      </c>
      <c r="F41" s="136">
        <f t="shared" si="4"/>
        <v>0</v>
      </c>
      <c r="G41" s="137" t="e">
        <f t="shared" si="0"/>
        <v>#DIV/0!</v>
      </c>
      <c r="H41" s="138" t="e">
        <f t="shared" si="1"/>
        <v>#DIV/0!</v>
      </c>
      <c r="I41" s="139" t="e">
        <f>+D41/$G$26</f>
        <v>#DIV/0!</v>
      </c>
      <c r="J41" s="66">
        <v>0.99</v>
      </c>
      <c r="K41" s="35"/>
    </row>
    <row r="42" spans="2:11" ht="54.75" customHeight="1" x14ac:dyDescent="0.25">
      <c r="B42" s="74" t="s">
        <v>125</v>
      </c>
      <c r="C42" s="290"/>
      <c r="D42" s="290"/>
      <c r="E42" s="290"/>
      <c r="F42" s="290"/>
      <c r="G42" s="290"/>
      <c r="H42" s="290"/>
      <c r="I42" s="308"/>
      <c r="J42" s="36"/>
      <c r="K42" s="36"/>
    </row>
    <row r="43" spans="2:11" ht="29.25" customHeight="1" x14ac:dyDescent="0.25">
      <c r="B43" s="312" t="s">
        <v>126</v>
      </c>
      <c r="C43" s="313"/>
      <c r="D43" s="313"/>
      <c r="E43" s="313"/>
      <c r="F43" s="313"/>
      <c r="G43" s="313"/>
      <c r="H43" s="313"/>
      <c r="I43" s="314"/>
      <c r="J43" s="55"/>
      <c r="K43" s="55"/>
    </row>
    <row r="44" spans="2:11" ht="32.25" customHeight="1" x14ac:dyDescent="0.25">
      <c r="B44" s="320"/>
      <c r="C44" s="321"/>
      <c r="D44" s="321"/>
      <c r="E44" s="321"/>
      <c r="F44" s="321"/>
      <c r="G44" s="321"/>
      <c r="H44" s="321"/>
      <c r="I44" s="322"/>
      <c r="J44" s="55"/>
      <c r="K44" s="55"/>
    </row>
    <row r="45" spans="2:11" ht="32.25" customHeight="1" x14ac:dyDescent="0.25">
      <c r="B45" s="323"/>
      <c r="C45" s="324"/>
      <c r="D45" s="324"/>
      <c r="E45" s="324"/>
      <c r="F45" s="324"/>
      <c r="G45" s="324"/>
      <c r="H45" s="324"/>
      <c r="I45" s="325"/>
      <c r="J45" s="36"/>
      <c r="K45" s="36"/>
    </row>
    <row r="46" spans="2:11" ht="32.25" customHeight="1" x14ac:dyDescent="0.25">
      <c r="B46" s="323"/>
      <c r="C46" s="324"/>
      <c r="D46" s="324"/>
      <c r="E46" s="324"/>
      <c r="F46" s="324"/>
      <c r="G46" s="324"/>
      <c r="H46" s="324"/>
      <c r="I46" s="325"/>
      <c r="J46" s="36"/>
      <c r="K46" s="36"/>
    </row>
    <row r="47" spans="2:11" ht="32.25" customHeight="1" x14ac:dyDescent="0.25">
      <c r="B47" s="323"/>
      <c r="C47" s="324"/>
      <c r="D47" s="324"/>
      <c r="E47" s="324"/>
      <c r="F47" s="324"/>
      <c r="G47" s="324"/>
      <c r="H47" s="324"/>
      <c r="I47" s="325"/>
      <c r="J47" s="36"/>
      <c r="K47" s="36"/>
    </row>
    <row r="48" spans="2:11" ht="32.25" customHeight="1" x14ac:dyDescent="0.25">
      <c r="B48" s="326"/>
      <c r="C48" s="327"/>
      <c r="D48" s="327"/>
      <c r="E48" s="327"/>
      <c r="F48" s="327"/>
      <c r="G48" s="327"/>
      <c r="H48" s="327"/>
      <c r="I48" s="328"/>
      <c r="J48" s="12"/>
      <c r="K48" s="12"/>
    </row>
    <row r="49" spans="2:11" ht="79.5" customHeight="1" x14ac:dyDescent="0.25">
      <c r="B49" s="17" t="s">
        <v>127</v>
      </c>
      <c r="C49" s="595"/>
      <c r="D49" s="596"/>
      <c r="E49" s="596"/>
      <c r="F49" s="596"/>
      <c r="G49" s="596"/>
      <c r="H49" s="596"/>
      <c r="I49" s="597"/>
      <c r="J49" s="37"/>
      <c r="K49" s="37"/>
    </row>
    <row r="50" spans="2:11" ht="26.25" customHeight="1" x14ac:dyDescent="0.25">
      <c r="B50" s="17" t="s">
        <v>128</v>
      </c>
      <c r="C50" s="598"/>
      <c r="D50" s="599"/>
      <c r="E50" s="599"/>
      <c r="F50" s="599"/>
      <c r="G50" s="599"/>
      <c r="H50" s="599"/>
      <c r="I50" s="600"/>
      <c r="J50" s="37"/>
      <c r="K50" s="37"/>
    </row>
    <row r="51" spans="2:11" ht="64.5" customHeight="1" x14ac:dyDescent="0.25">
      <c r="B51" s="109" t="s">
        <v>129</v>
      </c>
      <c r="C51" s="595"/>
      <c r="D51" s="596"/>
      <c r="E51" s="596"/>
      <c r="F51" s="596"/>
      <c r="G51" s="596"/>
      <c r="H51" s="596"/>
      <c r="I51" s="597"/>
      <c r="J51" s="37"/>
      <c r="K51" s="37"/>
    </row>
    <row r="52" spans="2:11" ht="29.25" customHeight="1" x14ac:dyDescent="0.25">
      <c r="B52" s="312" t="s">
        <v>130</v>
      </c>
      <c r="C52" s="313"/>
      <c r="D52" s="313"/>
      <c r="E52" s="313"/>
      <c r="F52" s="313"/>
      <c r="G52" s="313"/>
      <c r="H52" s="313"/>
      <c r="I52" s="314"/>
      <c r="J52" s="37"/>
      <c r="K52" s="37"/>
    </row>
    <row r="53" spans="2:11" ht="33" customHeight="1" x14ac:dyDescent="0.25">
      <c r="B53" s="315" t="s">
        <v>131</v>
      </c>
      <c r="C53" s="108" t="s">
        <v>132</v>
      </c>
      <c r="D53" s="316" t="s">
        <v>133</v>
      </c>
      <c r="E53" s="316"/>
      <c r="F53" s="316"/>
      <c r="G53" s="316" t="s">
        <v>134</v>
      </c>
      <c r="H53" s="316"/>
      <c r="I53" s="317"/>
      <c r="J53" s="38"/>
      <c r="K53" s="38"/>
    </row>
    <row r="54" spans="2:11" ht="31.5" customHeight="1" x14ac:dyDescent="0.25">
      <c r="B54" s="315"/>
      <c r="C54" s="104"/>
      <c r="D54" s="290"/>
      <c r="E54" s="290"/>
      <c r="F54" s="290"/>
      <c r="G54" s="318"/>
      <c r="H54" s="318"/>
      <c r="I54" s="319"/>
      <c r="J54" s="38"/>
      <c r="K54" s="38"/>
    </row>
    <row r="55" spans="2:11" ht="31.5" customHeight="1" x14ac:dyDescent="0.25">
      <c r="B55" s="109" t="s">
        <v>135</v>
      </c>
      <c r="C55" s="601" t="s">
        <v>173</v>
      </c>
      <c r="D55" s="602"/>
      <c r="E55" s="303" t="s">
        <v>136</v>
      </c>
      <c r="F55" s="303"/>
      <c r="G55" s="302" t="s">
        <v>158</v>
      </c>
      <c r="H55" s="302"/>
      <c r="I55" s="304"/>
      <c r="J55" s="40"/>
      <c r="K55" s="40"/>
    </row>
    <row r="56" spans="2:11" ht="31.5" customHeight="1" x14ac:dyDescent="0.25">
      <c r="B56" s="109" t="s">
        <v>137</v>
      </c>
      <c r="C56" s="290" t="str">
        <f>+'[3]HV 1'!C56:D56</f>
        <v>NICOLAS ADOLFO CORREAL HUERTAS</v>
      </c>
      <c r="D56" s="290"/>
      <c r="E56" s="305" t="s">
        <v>138</v>
      </c>
      <c r="F56" s="305"/>
      <c r="G56" s="302" t="str">
        <f>+'[8]HV 1'!G59:I59</f>
        <v>DIANA VIDAL</v>
      </c>
      <c r="H56" s="302"/>
      <c r="I56" s="304"/>
      <c r="J56" s="40"/>
      <c r="K56" s="40"/>
    </row>
    <row r="57" spans="2:11" ht="31.5" customHeight="1" x14ac:dyDescent="0.25">
      <c r="B57" s="109" t="s">
        <v>139</v>
      </c>
      <c r="C57" s="290"/>
      <c r="D57" s="290"/>
      <c r="E57" s="291" t="s">
        <v>140</v>
      </c>
      <c r="F57" s="292"/>
      <c r="G57" s="295"/>
      <c r="H57" s="296"/>
      <c r="I57" s="297"/>
      <c r="J57" s="41"/>
      <c r="K57" s="41"/>
    </row>
    <row r="58" spans="2:11" ht="31.5" customHeight="1" thickBot="1" x14ac:dyDescent="0.3">
      <c r="B58" s="75" t="s">
        <v>141</v>
      </c>
      <c r="C58" s="301"/>
      <c r="D58" s="301"/>
      <c r="E58" s="293"/>
      <c r="F58" s="294"/>
      <c r="G58" s="298"/>
      <c r="H58" s="299"/>
      <c r="I58" s="300"/>
      <c r="J58" s="41"/>
      <c r="K58" s="41"/>
    </row>
    <row r="59" spans="2:11" hidden="1" x14ac:dyDescent="0.25">
      <c r="B59" s="3"/>
      <c r="C59" s="3"/>
      <c r="D59" s="5"/>
      <c r="E59" s="5"/>
      <c r="F59" s="5"/>
      <c r="G59" s="5"/>
      <c r="H59" s="5"/>
      <c r="I59" s="58"/>
      <c r="J59" s="42"/>
      <c r="K59" s="42"/>
    </row>
    <row r="60" spans="2:11" hidden="1" x14ac:dyDescent="0.25">
      <c r="B60" s="59"/>
      <c r="C60" s="60"/>
      <c r="D60" s="60"/>
      <c r="E60" s="61"/>
      <c r="F60" s="61"/>
      <c r="G60" s="62"/>
      <c r="H60" s="63"/>
      <c r="I60" s="60"/>
      <c r="J60" s="45"/>
      <c r="K60" s="45"/>
    </row>
    <row r="61" spans="2:11" hidden="1" x14ac:dyDescent="0.25">
      <c r="B61" s="59"/>
      <c r="C61" s="60"/>
      <c r="D61" s="60"/>
      <c r="E61" s="61"/>
      <c r="F61" s="61"/>
      <c r="G61" s="62"/>
      <c r="H61" s="63"/>
      <c r="I61" s="60"/>
      <c r="J61" s="45"/>
      <c r="K61" s="45"/>
    </row>
    <row r="62" spans="2:11" hidden="1" x14ac:dyDescent="0.25">
      <c r="B62" s="59"/>
      <c r="C62" s="60"/>
      <c r="D62" s="60"/>
      <c r="E62" s="61"/>
      <c r="F62" s="61"/>
      <c r="G62" s="62"/>
      <c r="H62" s="63"/>
      <c r="I62" s="60"/>
      <c r="J62" s="45"/>
      <c r="K62" s="45"/>
    </row>
    <row r="63" spans="2:11" hidden="1" x14ac:dyDescent="0.25">
      <c r="B63" s="59"/>
      <c r="C63" s="60"/>
      <c r="D63" s="60"/>
      <c r="E63" s="61"/>
      <c r="F63" s="61"/>
      <c r="G63" s="62"/>
      <c r="H63" s="63"/>
      <c r="I63" s="60"/>
      <c r="J63" s="45"/>
      <c r="K63" s="45"/>
    </row>
    <row r="64" spans="2:11" hidden="1" x14ac:dyDescent="0.25">
      <c r="B64" s="59"/>
      <c r="C64" s="60"/>
      <c r="D64" s="60"/>
      <c r="E64" s="61"/>
      <c r="F64" s="61"/>
      <c r="G64" s="62"/>
      <c r="H64" s="63"/>
      <c r="I64" s="60"/>
      <c r="J64" s="45"/>
      <c r="K64" s="45"/>
    </row>
    <row r="65" spans="2:11" hidden="1" x14ac:dyDescent="0.25">
      <c r="B65" s="59"/>
      <c r="C65" s="60"/>
      <c r="D65" s="60"/>
      <c r="E65" s="61"/>
      <c r="F65" s="61"/>
      <c r="G65" s="62"/>
      <c r="H65" s="63"/>
      <c r="I65" s="60"/>
      <c r="J65" s="45"/>
      <c r="K65" s="45"/>
    </row>
    <row r="66" spans="2:11" hidden="1" x14ac:dyDescent="0.25">
      <c r="B66" s="59"/>
      <c r="C66" s="60"/>
      <c r="D66" s="60"/>
      <c r="E66" s="61"/>
      <c r="F66" s="61"/>
      <c r="G66" s="62"/>
      <c r="H66" s="63"/>
      <c r="I66" s="60"/>
      <c r="J66" s="45"/>
      <c r="K66" s="45"/>
    </row>
    <row r="67" spans="2:11" hidden="1" x14ac:dyDescent="0.25">
      <c r="B67" s="59"/>
      <c r="C67" s="60"/>
      <c r="D67" s="60"/>
      <c r="E67" s="61"/>
      <c r="F67" s="61"/>
      <c r="G67" s="62"/>
      <c r="H67" s="63"/>
      <c r="I67" s="60"/>
      <c r="J67" s="45"/>
      <c r="K67" s="45"/>
    </row>
    <row r="68" spans="2:11" x14ac:dyDescent="0.25">
      <c r="B68" s="64"/>
      <c r="C68" s="3"/>
      <c r="D68" s="3"/>
      <c r="E68" s="3"/>
      <c r="F68" s="3"/>
      <c r="G68" s="65"/>
      <c r="H68" s="3"/>
      <c r="I68" s="3"/>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xr:uid="{00000000-0002-0000-0800-000000000000}">
      <formula1>$M$15:$M$18</formula1>
    </dataValidation>
    <dataValidation type="list" allowBlank="1" showInputMessage="1" showErrorMessage="1" sqref="C12:F12" xr:uid="{00000000-0002-0000-0800-000001000000}">
      <formula1>$M$9:$M$12</formula1>
    </dataValidation>
    <dataValidation type="list" allowBlank="1" showInputMessage="1" showErrorMessage="1" sqref="K15" xr:uid="{00000000-0002-0000-0800-000002000000}">
      <formula1>O20:O22</formula1>
    </dataValidation>
    <dataValidation type="list" allowBlank="1" showInputMessage="1" showErrorMessage="1" sqref="H15:J15" xr:uid="{00000000-0002-0000-0800-000003000000}">
      <formula1>M20:M22</formula1>
    </dataValidation>
    <dataValidation type="list" allowBlank="1" showInputMessage="1" showErrorMessage="1" sqref="J13:K13" xr:uid="{00000000-0002-0000-0800-000004000000}">
      <formula1>$M$24:$M$31</formula1>
    </dataValidation>
    <dataValidation type="list" allowBlank="1" showInputMessage="1" showErrorMessage="1" sqref="C13:I13" xr:uid="{00000000-0002-0000-0800-000005000000}">
      <formula1>$N$17:$N$24</formula1>
    </dataValidation>
    <dataValidation type="list" allowBlank="1" showInputMessage="1" showErrorMessage="1" sqref="H16:I16" xr:uid="{00000000-0002-0000-0800-000006000000}">
      <formula1>$N$8:$N$11</formula1>
    </dataValidation>
    <dataValidation type="list" allowBlank="1" showInputMessage="1" showErrorMessage="1" sqref="C10 I10" xr:uid="{00000000-0002-0000-0800-000007000000}">
      <formula1>$N$14:$N$15</formula1>
    </dataValidation>
  </dataValidations>
  <pageMargins left="0.70866141732283472" right="0.70866141732283472" top="0.74803149606299213" bottom="0.74803149606299213" header="0.31496062992125984" footer="0.31496062992125984"/>
  <pageSetup scale="50" orientation="portrait"/>
  <drawing r:id="rId1"/>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F664237-BA00-4E19-9D4C-97CF951D95E6}">
  <ds:schemaRefs>
    <ds:schemaRef ds:uri="08ebe415-1e9a-4b26-acfc-09642d3d19df"/>
    <ds:schemaRef ds:uri="http://purl.org/dc/elements/1.1/"/>
    <ds:schemaRef ds:uri="http://www.w3.org/XML/1998/namespace"/>
    <ds:schemaRef ds:uri="http://schemas.microsoft.com/office/2006/documentManagement/types"/>
    <ds:schemaRef ds:uri="http://schemas.microsoft.com/office/2006/metadata/properties"/>
    <ds:schemaRef ds:uri="http://purl.org/dc/terms/"/>
    <ds:schemaRef ds:uri="d472a95f-029e-48ed-8556-580ff62e7833"/>
    <ds:schemaRef ds:uri="http://schemas.openxmlformats.org/package/2006/metadata/core-properties"/>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B2788C33-E6FA-4C62-BC94-CD96BA7719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F0EA1A3-3C27-480B-B2AD-449A025DA57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Sección 3. Metas Producto</vt:lpstr>
      <vt:lpstr>MP - SIT</vt:lpstr>
      <vt:lpstr>Act.Meta_SIT</vt:lpstr>
      <vt:lpstr>META 1</vt:lpstr>
      <vt:lpstr>META 2</vt:lpstr>
      <vt:lpstr>META 3</vt:lpstr>
      <vt:lpstr>META 4</vt:lpstr>
      <vt:lpstr>META 5</vt:lpstr>
      <vt:lpstr>HV 14</vt:lpstr>
      <vt:lpstr>Act. 14</vt:lpstr>
      <vt:lpstr>Hoja3</vt:lpstr>
      <vt:lpstr>Hoja1</vt:lpstr>
      <vt:lpstr>'Sección 3. Metas Producto'!Print_Area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Kellis Vanessa Gonzalez Solano</dc:creator>
  <cp:lastModifiedBy>german fernando galvis pinzon</cp:lastModifiedBy>
  <cp:lastPrinted>2018-04-10T15:28:46Z</cp:lastPrinted>
  <dcterms:created xsi:type="dcterms:W3CDTF">2010-03-25T16:40:43Z</dcterms:created>
  <dcterms:modified xsi:type="dcterms:W3CDTF">2024-03-17T02:08:59Z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