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IDPYBA 2023\PROYECTO 7555\JULIO\"/>
    </mc:Choice>
  </mc:AlternateContent>
  <xr:revisionPtr revIDLastSave="0" documentId="13_ncr:1_{9B831D20-65AD-4DCA-87D4-20A50DFA8646}" xr6:coauthVersionLast="47" xr6:coauthVersionMax="47" xr10:uidLastSave="{00000000-0000-0000-0000-000000000000}"/>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3" i="13" l="1"/>
  <c r="H27" i="5"/>
  <c r="H28" i="5" s="1"/>
  <c r="H29" i="5" s="1"/>
  <c r="H30" i="5" s="1"/>
  <c r="H31" i="5" s="1"/>
  <c r="H32" i="5" s="1"/>
  <c r="H27" i="4"/>
  <c r="H28" i="4" s="1"/>
  <c r="H29" i="4" s="1"/>
  <c r="H30" i="4" s="1"/>
  <c r="H31" i="4" s="1"/>
  <c r="H32" i="4" s="1"/>
  <c r="H32" i="13"/>
  <c r="H31" i="13" l="1"/>
  <c r="G27" i="4" l="1"/>
  <c r="H30" i="13" l="1"/>
  <c r="H29" i="13"/>
  <c r="H28" i="13"/>
  <c r="H38" i="13" l="1"/>
  <c r="E38" i="13"/>
  <c r="H37" i="13"/>
  <c r="E37" i="13"/>
  <c r="H36" i="13"/>
  <c r="E36" i="13"/>
  <c r="H35" i="13"/>
  <c r="E35" i="13"/>
  <c r="H34"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H38" i="8"/>
  <c r="E38" i="8"/>
  <c r="H37" i="8"/>
  <c r="E37" i="8"/>
  <c r="H36" i="8"/>
  <c r="E36" i="8"/>
  <c r="H35" i="8"/>
  <c r="E35" i="8"/>
  <c r="H34" i="8"/>
  <c r="E34" i="8"/>
  <c r="E33" i="8"/>
  <c r="H33" i="8" s="1"/>
  <c r="E32" i="8"/>
  <c r="H32" i="8" s="1"/>
  <c r="E31" i="8"/>
  <c r="H31" i="8" s="1"/>
  <c r="E30" i="8"/>
  <c r="H30" i="8" s="1"/>
  <c r="E29" i="8"/>
  <c r="H29" i="8" s="1"/>
  <c r="E28" i="8"/>
  <c r="H28" i="8" s="1"/>
  <c r="H27" i="8"/>
  <c r="E27" i="8"/>
  <c r="H38" i="7"/>
  <c r="E38" i="7"/>
  <c r="H37" i="7"/>
  <c r="E37" i="7"/>
  <c r="H36" i="7"/>
  <c r="E36" i="7"/>
  <c r="H35" i="7"/>
  <c r="E35" i="7"/>
  <c r="H34" i="7"/>
  <c r="E34" i="7"/>
  <c r="E33" i="7"/>
  <c r="H32" i="7"/>
  <c r="H33" i="7" s="1"/>
  <c r="E32" i="7"/>
  <c r="E31" i="7"/>
  <c r="E30" i="7"/>
  <c r="E29" i="7"/>
  <c r="E28" i="7"/>
  <c r="H27" i="7"/>
  <c r="H28" i="7" s="1"/>
  <c r="H29" i="7" s="1"/>
  <c r="H30" i="7" s="1"/>
  <c r="H31" i="7" s="1"/>
  <c r="G27" i="7"/>
  <c r="I27" i="7" s="1"/>
  <c r="F27" i="7"/>
  <c r="E27" i="7"/>
  <c r="H38" i="6"/>
  <c r="E38" i="6"/>
  <c r="H37" i="6"/>
  <c r="E37" i="6"/>
  <c r="H36" i="6"/>
  <c r="E36" i="6"/>
  <c r="H35" i="6"/>
  <c r="E35" i="6"/>
  <c r="H34" i="6"/>
  <c r="E34" i="6"/>
  <c r="E33" i="6"/>
  <c r="E32" i="6"/>
  <c r="E31" i="6"/>
  <c r="E30" i="6"/>
  <c r="E29" i="6"/>
  <c r="E28" i="6"/>
  <c r="H27" i="6"/>
  <c r="H28" i="6" s="1"/>
  <c r="H29" i="6" s="1"/>
  <c r="H30" i="6" s="1"/>
  <c r="H31" i="6" s="1"/>
  <c r="H32" i="6" s="1"/>
  <c r="H33" i="6" s="1"/>
  <c r="G27" i="6"/>
  <c r="I27" i="6" s="1"/>
  <c r="F27" i="6"/>
  <c r="E27" i="6"/>
  <c r="H38" i="5"/>
  <c r="E38" i="5"/>
  <c r="H37" i="5"/>
  <c r="E37" i="5"/>
  <c r="H36" i="5"/>
  <c r="E36" i="5"/>
  <c r="H35" i="5"/>
  <c r="E35" i="5"/>
  <c r="H34" i="5"/>
  <c r="E34" i="5"/>
  <c r="H33" i="5"/>
  <c r="E33" i="5"/>
  <c r="E32" i="5"/>
  <c r="E31" i="5"/>
  <c r="E30" i="5"/>
  <c r="E29" i="5"/>
  <c r="E28" i="5"/>
  <c r="G27" i="5"/>
  <c r="I27" i="5" s="1"/>
  <c r="F27" i="5"/>
  <c r="E27" i="5"/>
  <c r="H38" i="4"/>
  <c r="E38" i="4"/>
  <c r="H37" i="4"/>
  <c r="E37" i="4"/>
  <c r="H36" i="4"/>
  <c r="E36" i="4"/>
  <c r="H35" i="4"/>
  <c r="E35" i="4"/>
  <c r="H34" i="4"/>
  <c r="E34" i="4"/>
  <c r="H33" i="4"/>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AB13" i="1" l="1"/>
  <c r="AC17" i="1"/>
  <c r="AC21" i="1"/>
  <c r="AC19" i="1"/>
  <c r="L27" i="11"/>
  <c r="M27" i="11" s="1"/>
  <c r="I31" i="9"/>
  <c r="D32" i="9"/>
  <c r="H31" i="9"/>
  <c r="AC15" i="1"/>
  <c r="AB15" i="1"/>
  <c r="H31" i="2"/>
  <c r="D32" i="2"/>
  <c r="I31" i="2"/>
  <c r="H30" i="2"/>
  <c r="AB19" i="1"/>
  <c r="I30" i="2"/>
  <c r="H30" i="9"/>
  <c r="I13" i="1"/>
  <c r="AC13" i="1" s="1"/>
  <c r="I30" i="9"/>
  <c r="I32" i="2" l="1"/>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xr:uid="{00000000-0006-0000-0400-000019000000}">
      <text>
        <r>
          <rPr>
            <sz val="11"/>
            <color rgb="FF000000"/>
            <rFont val="Calibri"/>
            <family val="2"/>
            <charset val="1"/>
          </rPr>
          <t xml:space="preserve">MARCELA:
</t>
        </r>
        <r>
          <rPr>
            <sz val="9"/>
            <color rgb="FF000000"/>
            <rFont val="Tahoma"/>
            <family val="2"/>
            <charset val="1"/>
          </rPr>
          <t>ajustar, acumulado cuatrieno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9"/>
            <color rgb="FF000000"/>
            <rFont val="Tahoma"/>
            <family val="2"/>
            <charset val="1"/>
          </rPr>
          <t xml:space="preserve">El código SEGPLAN: corresponde al número asignado para la meta en el  SEGPLAN.
</t>
        </r>
      </text>
    </comment>
    <comment ref="D6" authorId="0" shapeId="0" xr:uid="{00000000-0006-0000-0B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B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B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B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B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B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B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B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B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B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B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B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B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B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B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B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B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B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B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B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<sst xmlns="http://schemas.openxmlformats.org/spreadsheetml/2006/main" count="1153" uniqueCount="385">
  <si>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</si>
  <si>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</si>
  <si>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</si>
  <si>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</si>
  <si>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</si>
  <si>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</si>
  <si>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</si>
  <si>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</si>
  <si>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</si>
  <si>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</si>
  <si>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</si>
  <si>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</si>
  <si>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</si>
  <si>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</si>
  <si>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</si>
  <si>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</si>
  <si>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</si>
  <si>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</si>
  <si>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</si>
  <si>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</si>
  <si>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</si>
  <si>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</si>
  <si>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</si>
  <si>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</si>
  <si>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</si>
  <si>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</si>
  <si>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</si>
  <si>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</si>
  <si>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</si>
  <si>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</si>
  <si>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</si>
  <si>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</si>
  <si>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</si>
  <si>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</si>
  <si>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</si>
  <si>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</si>
  <si>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</si>
  <si>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</si>
  <si>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</si>
  <si>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</si>
  <si>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</si>
  <si>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</si>
  <si>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</si>
  <si>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</si>
  <si>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</si>
  <si>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</si>
  <si>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</si>
  <si>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</si>
  <si>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</si>
  <si>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</si>
  <si>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</si>
  <si>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</si>
  <si>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</si>
  <si>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</si>
  <si>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</si>
  <si>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</si>
  <si>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</si>
  <si>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</si>
  <si>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</si>
  <si>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</si>
  <si>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</si>
  <si>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</si>
  <si>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</si>
  <si>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</si>
  <si>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</si>
  <si>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</si>
  <si>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</si>
  <si>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</si>
  <si>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</si>
  <si>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</si>
  <si>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</si>
  <si>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</si>
  <si>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</si>
  <si>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</si>
  <si>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</si>
  <si>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</si>
  <si>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</si>
  <si>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</si>
  <si>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</si>
  <si>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</si>
  <si>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</si>
  <si>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</si>
  <si>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</si>
  <si>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</si>
  <si>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</si>
  <si>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</si>
  <si>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</si>
  <si>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</si>
  <si>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</si>
  <si>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</si>
  <si>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</si>
  <si>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</si>
  <si>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</si>
  <si>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</si>
  <si>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</si>
  <si>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</si>
  <si>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</si>
  <si>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</si>
  <si>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</si>
  <si>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</si>
  <si>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</si>
  <si>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</si>
  <si>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</si>
  <si>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</si>
  <si>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</si>
  <si>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</si>
  <si>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</si>
  <si>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</si>
  <si>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</si>
  <si>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</si>
  <si>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</si>
  <si>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</si>
  <si>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</si>
  <si>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</si>
  <si>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</si>
  <si>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</si>
  <si>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</si>
  <si>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</si>
  <si>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</si>
  <si>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</si>
  <si>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</si>
  <si>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</si>
  <si>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</si>
  <si>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</si>
  <si>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</si>
  <si>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</si>
  <si>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</si>
  <si>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</si>
  <si>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</si>
  <si>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</si>
  <si>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</si>
  <si>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</si>
  <si>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</si>
  <si>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</si>
  <si>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</si>
  <si>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</si>
  <si>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</si>
  <si>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</si>
  <si>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</si>
  <si>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</si>
  <si>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</si>
  <si>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</si>
  <si>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</si>
  <si>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</si>
  <si>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</si>
  <si>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</si>
  <si>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</si>
  <si>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</si>
  <si>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</si>
  <si>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</si>
  <si>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</si>
  <si>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</si>
  <si>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</si>
  <si>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</si>
  <si>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</si>
  <si>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</si>
  <si>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</si>
  <si>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</si>
  <si>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</si>
  <si>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</si>
  <si>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</si>
  <si>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</si>
  <si>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</si>
  <si>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</si>
  <si>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</si>
  <si>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</si>
  <si>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</si>
  <si>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</si>
  <si>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</si>
  <si>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</si>
  <si>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</si>
  <si>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</si>
  <si>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</si>
  <si>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</si>
  <si>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</si>
  <si>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</si>
  <si>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</si>
  <si>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</si>
  <si>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</si>
  <si>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</si>
  <si>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</si>
  <si>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</si>
  <si>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</si>
  <si>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</si>
  <si>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</si>
  <si>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</si>
  <si>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</si>
  <si>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</si>
  <si>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</si>
  <si>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</si>
  <si>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</si>
  <si>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</si>
  <si>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</si>
  <si>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</si>
  <si>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</si>
  <si>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</si>
  <si>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</si>
  <si>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</si>
  <si>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</si>
  <si>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</si>
  <si>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</si>
  <si>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</si>
  <si>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</si>
  <si>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</si>
  <si>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</si>
  <si>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</si>
  <si>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</si>
  <si>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</si>
  <si>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</si>
  <si>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</si>
  <si>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</si>
  <si>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</si>
  <si>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</si>
  <si>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</si>
  <si>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</si>
  <si>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</si>
  <si>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</si>
  <si>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</si>
  <si>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</si>
  <si>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</si>
  <si>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</si>
  <si>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</si>
  <si>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</si>
  <si>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</si>
  <si>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</si>
  <si>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</si>
  <si>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</si>
  <si>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</si>
  <si>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</si>
  <si>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</si>
  <si>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</si>
  <si>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</si>
  <si>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</si>
  <si>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</si>
  <si>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</si>
  <si>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</si>
  <si>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</si>
  <si>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</si>
  <si>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</si>
  <si>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</si>
  <si>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</si>
  <si>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</si>
  <si>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</si>
  <si>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</si>
  <si>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</si>
  <si>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</si>
  <si>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</si>
  <si>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</si>
  <si>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</si>
  <si>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</si>
  <si>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</si>
  <si>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</si>
  <si>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</si>
  <si>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</si>
  <si>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</si>
  <si>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</si>
  <si>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</si>
  <si>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</si>
  <si>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</si>
  <si>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</si>
  <si>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</si>
  <si>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</si>
  <si>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</si>
  <si>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</si>
  <si>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</si>
  <si>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</si>
  <si>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</si>
  <si>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</si>
  <si>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</si>
  <si>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</si>
  <si>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</si>
  <si>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</si>
  <si>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</si>
  <si>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</si>
  <si>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</si>
  <si>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</si>
  <si>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</si>
  <si>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</si>
  <si>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</si>
  <si>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</si>
  <si>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</si>
  <si>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</si>
  <si>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</si>
  <si>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</si>
  <si>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</si>
  <si>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</si>
  <si>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</si>
  <si>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</si>
  <si>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</si>
  <si>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</si>
  <si>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</si>
  <si>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</si>
  <si>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</si>
  <si>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</si>
  <si>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</si>
  <si>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</si>
  <si>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</si>
  <si>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</si>
  <si>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</si>
  <si>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</si>
  <si>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</si>
  <si>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</si>
  <si>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</si>
  <si>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</si>
  <si>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</si>
  <si>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</si>
  <si>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</si>
  <si>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</si>
  <si>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</si>
  <si>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</si>
  <si>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</si>
  <si>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</si>
  <si>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</si>
  <si>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</si>
  <si>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</si>
  <si>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</si>
  <si>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</si>
  <si>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</si>
  <si>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</si>
  <si>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</si>
  <si>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</si>
  <si>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</si>
  <si>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</si>
  <si>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</si>
  <si>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</si>
  <si>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</si>
  <si>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</si>
  <si>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</si>
  <si>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</si>
  <si>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</si>
  <si>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</si>
  <si>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</si>
  <si>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</si>
  <si>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</si>
  <si>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</si>
  <si>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</si>
  <si>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</si>
  <si>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</si>
  <si>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</si>
  <si>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</si>
  <si>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</si>
  <si>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</si>
  <si>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</si>
  <si>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</si>
  <si>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</si>
  <si>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</si>
  <si>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</si>
  <si>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</si>
  <si>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</si>
  <si>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</si>
  <si>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</si>
  <si>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</si>
  <si>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</si>
  <si>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</si>
  <si>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</si>
  <si>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</si>
  <si>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</si>
  <si>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</si>
  <si>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</si>
  <si>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</si>
  <si>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</si>
  <si>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</si>
  <si>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</si>
  <si>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</si>
  <si>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</si>
  <si>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</si>
  <si>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</si>
  <si>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</si>
  <si>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</si>
  <si>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</si>
  <si>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</si>
  <si>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</si>
  <si>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</si>
  <si>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Los reportes de los indicadores que dan cuenta del avance de la política pública facilitan la lectura por parte de la ciudadanía del avance en la gestión institucional en el marco de las metas trazadas por la política. Con la solicitud de información, así como la compilación de la información recibida, se avanza en la actualización del tercer reporte de avance en indicadores. Este reporte permitirá la consulta de información de interés respecto al avance mismo de la política pública durante el segundo trimestre del año en curso.
En julio de 2023 la meta avanzó en magnitud 0,45 conforme a la programación realizada para la vigencia 2023.</t>
  </si>
  <si>
    <t>Con corte al 31 de julio de 2023 se avanzó en una magnitud ejecutada acumulada de 2,45 lo que corresponde al avance acumulado del 61,25%.
Para el periodo del informe y con el objetivo de actualizar el tercer (3) reporte asociado, se adelantó la solicitud, recepción y organización de información relacionada con el avance en los indicadores de producto para el segundo trimestre del 2023 de conformidad con la estructura del Plan de Acción.</t>
  </si>
  <si>
    <t>En julio de 2023, la meta avanzó en magnitud un 0,0588 conforme a la programación realizada para la vigencia 2023.
El proceso de acompañamiento sobre las iniciativas de investigación resultantes del diagnóstico de necesidades de información ha dado lugar a la generación y gestión de productos preliminares de interés para las diferentes áreas misionales. Así mismo, ha favorecido la concentración de esfuerzos entre dependencias con miras a la transferencia de conocimiento y capacidades.</t>
  </si>
  <si>
    <t>Con corte a 31 de julio de 2023, la meta presenta una magnitud ejecutada acumulada del 1,1249 lo que corresponde a un avance acumulado del 56,25%.
Durante el periodo del informe se ejecutaron los respectivos cronogramas y metodologías de desarrollo para las investigaciones de “Intervenciones asistidas con animales, Fase 2” y “Estado de la cuestión: Enfoques de ética interespecie”.
Cada investigación registra un avance particular de acuerdo al cronograma de trabajo establecido y presenta igualmente avances y productos preliminares relacionados con los propios objetivos específicos de la investigación. Los productos preliminares y demás desarrollos alcanzados para cada una de las investigaciones se disponen en el Drive del equipo.</t>
  </si>
  <si>
    <t xml:space="preserve">En julio de 2023 la meta avanzó en magnitud 0,14 conforme a la programación realizada para la vigencia 2023.
El desarrollo de las investigaciones particulares supone un avance específico en la gestión de cada uno de los temas, fortaleciendo en general la gestión del conocimiento por parte del Observatorio y el Instituto en tanto se enriquecen las temáticas y se profundiza en el conocimiento que puede llegar a ser gestionado, tanto para el interior del Instituto, como para la ciudadanía.
</t>
  </si>
  <si>
    <t>Con corte a 31 de julio de 2023 la meta presenta una magnitud ejecutada acumulada del 0,6918 es decir un avance acumulado del 69,18%.
Durante el periodo del informe se realizaron una serie de ajustes al documento del Acuerdo de voluntades entre el IDPYBA y el OMEG de la Secretaría de la Mujer, de conformidad con el resultado de diferentes encuentros. Así mismo, se realizó la respectiva actualización de la Matriz de seguimiento y evidencias sobre lo avanzado en el establecimiento de este acuerdo.
Adicionalmente, se está construyendo con la Universidad del Bosque los aspectos que constituirían el acuerdo de voluntades para el fortalecimiento de la gestión del conocimiento de ambas instituciones, particularmente entre el Observatorio PyBA y el programa de biología de dicha Universidad.</t>
  </si>
  <si>
    <t>En julio de 2023 la meta avanzó en magnitud un 0,09 conforme a la programación realizada para la vigencia 2023.
Los convenios constituyen una importante plataforma para el desarrollo y la gestión del conocimiento significativo, permitiendo ampliar el horizonte de conocimiento del Instituto. Con el ajuste y depuración de los acuerdos y compromisos adquiridos en el marco del convenio con el OMEG se fortalecen las relaciones entre los observatorios, facilitando así la transferencia de información y conocimiento. Esto además resulta en la profundización del ejercicio de investigación y gestión del conocimiento sobre temáticas novedosas para la administración distrital.</t>
  </si>
  <si>
    <t>Durante el periodo del informe se han desarrollado las respectivas actividades, encuentros, talleres, y demás estrategias planteadas para cada uno de los semilleros de investigación. Como parte del proceso de su ejecución, se generan y compilan recursos virtuales asociados a las temáticas de cada uno de los tres (3) semilleros, a saber, semillero de ética animal, semillero de género, protección y bienestar animal, y semillero de ciencia animal.
De tal manera, la meta presenta un cumplimiento del 100% teniendo en cuenta que su anualización es constante.</t>
  </si>
  <si>
    <t>En cada semillero se han generado diversos contenidos, herramientas, recursos y estrategias de investigación respecto a los temas específicos. Esto brinda para el Instituto un banco de recursos para la gestión del conocimiento que ha sido aplicado en otros escenarios. Por otro lado, en los diferentes semilleros se gestionan igualmente iniciativas de investigación participativa, lo que fortalece la relación del instituto con la ciudadanía y favorece en el recaudo de información y datos de interés en PYBA.</t>
  </si>
  <si>
    <t>Durante el periodo del informe, y como parte del ejercicio de actualización de la batería de herramientas del Observatorio, específicamente los Sistemas de Información Geográfica, se realizó una proyección de territorialización siniestralidad vial. Por otro lado, se apoyó la construcción de curso en Protección y Bienestar Animal en colaboración con universidades. Finalmente, se avanzó en la actualización de la matriz de tipologías de productos de investigación en el marco de la gestión del grupo de investigación del Observatorio
De tal manera, la meta presenta un cumplimiento del 100% teniendo en cuenta que es de tipo constante.</t>
  </si>
  <si>
    <t>Cada una de las herramientas dispuestas que conforman la batería constituye una solución orientada a facilitar, fortalecer, o apoyar algún proceso llevado a cabo en el Instituto. Con las actividades desarrolladas durante el periodo del informe se apoyó el avance de diversos procesos misionales y otras iniciativas de las demás dependencias, tales como la priorización de atención por siniestralidad vial, procesos de educación, y otros procesos de gestión del conocimiento en el área jurídica. Esto además afianza al Observatorio como un grupo referente para la generación, promoción y gestión del conocimiento al interior del Instituto.</t>
  </si>
  <si>
    <t xml:space="preserve">Con corte a 31 de julio de 2023, la meta presenta una magnitud ejecutada acumulada de 0,6766 lo que corresponde a un avance acumulado del 67,66%.
Continuando con el proceso de acompañamiento al desarrollo de las iniciativas de investigación que resultaron del diagnóstico de necesidades de información, durante el periodo del informe se estableció un cronograma de trabajo conjunto para la Oficina Asesora de Participación y la Subdirección de Cultura Ciudadana y Gestión del Conocimiento relacionado con la investigación sobre indicadores de impacto en cultura ciudadana.
Así mismo, se adelantaron una serie de encuentros para la presentación de oferta técnica por parte del Observatorio a la Subdirección de Atención a la Fauna en el marco de la investigación sobre perfil epidemiológico en el Instituto.
Finalmente, se realizó acompañamiento a la construcción del producto de investigación adelantado por la Oficina Asesora Jurídica, y presentado en el Congreso: Teoría de los derechos de los animales.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</si>
</sst>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3">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94">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4" fontId="19" fillId="0" borderId="21" xfId="1" applyNumberFormat="1" applyFont="1" applyBorder="1" applyAlignment="1" applyProtection="1">
      <alignment horizontal="center" vertical="center"/>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19" fillId="35" borderId="21" xfId="1" applyNumberFormat="1" applyFont="1" applyFill="1" applyBorder="1" applyAlignment="1" applyProtection="1">
      <alignment horizontal="center" vertical="center"/>
    </xf>
    <xf numFmtId="4" fontId="68" fillId="0" borderId="18" xfId="1"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2" fontId="19" fillId="0" borderId="21"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4"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277920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K60"/>
  <sheetViews>
    <sheetView tabSelected="1" zoomScaleNormal="100" workbookViewId="0">
      <selection activeCell="J7" sqref="J7"/>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372</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219</v>
      </c>
      <c r="G7" s="277"/>
      <c r="H7" s="278" t="s">
        <v>220</v>
      </c>
      <c r="I7" s="279" t="s">
        <v>78</v>
      </c>
      <c r="J7" s="280"/>
      <c r="K7" s="280"/>
      <c r="M7" s="271" t="s">
        <v>83</v>
      </c>
    </row>
    <row r="8" spans="2:13 1025:1025" ht="30.75" customHeight="1" x14ac:dyDescent="0.25">
      <c r="B8" s="272" t="s">
        <v>221</v>
      </c>
      <c r="C8" s="277" t="s">
        <v>222</v>
      </c>
      <c r="D8" s="277"/>
      <c r="E8" s="277"/>
      <c r="F8" s="277"/>
      <c r="G8" s="278" t="s">
        <v>223</v>
      </c>
      <c r="H8" s="281">
        <v>7555</v>
      </c>
      <c r="I8" s="281"/>
      <c r="J8" s="282"/>
      <c r="K8" s="282"/>
      <c r="M8" s="271" t="s">
        <v>42</v>
      </c>
    </row>
    <row r="9" spans="2:13 1025:1025" ht="30.75" customHeight="1" x14ac:dyDescent="0.25">
      <c r="B9" s="272" t="s">
        <v>62</v>
      </c>
      <c r="C9" s="283" t="s">
        <v>82</v>
      </c>
      <c r="D9" s="283"/>
      <c r="E9" s="283"/>
      <c r="F9" s="283"/>
      <c r="G9" s="278" t="s">
        <v>224</v>
      </c>
      <c r="H9" s="284" t="s">
        <v>90</v>
      </c>
      <c r="I9" s="284"/>
      <c r="J9" s="285"/>
      <c r="K9" s="285"/>
    </row>
    <row r="10" spans="2:13 1025:1025" ht="30.75" customHeight="1" x14ac:dyDescent="0.25">
      <c r="B10" s="272" t="s">
        <v>225</v>
      </c>
      <c r="C10" s="248" t="s">
        <v>226</v>
      </c>
      <c r="D10" s="248"/>
      <c r="E10" s="248"/>
      <c r="F10" s="248"/>
      <c r="G10" s="248"/>
      <c r="H10" s="248"/>
      <c r="I10" s="248"/>
      <c r="J10" s="286"/>
      <c r="K10" s="286"/>
    </row>
    <row r="11" spans="2:13 1025:1025" ht="30.75" customHeight="1" x14ac:dyDescent="0.25">
      <c r="B11" s="272" t="s">
        <v>227</v>
      </c>
      <c r="C11" s="287" t="s">
        <v>228</v>
      </c>
      <c r="D11" s="287"/>
      <c r="E11" s="287"/>
      <c r="F11" s="287"/>
      <c r="G11" s="287"/>
      <c r="H11" s="287"/>
      <c r="I11" s="287"/>
      <c r="J11" s="280"/>
      <c r="K11" s="280"/>
      <c r="M11" s="271" t="s">
        <v>96</v>
      </c>
    </row>
    <row r="12" spans="2:13 1025:1025" ht="30.75" customHeight="1" x14ac:dyDescent="0.25">
      <c r="B12" s="272" t="s">
        <v>229</v>
      </c>
      <c r="C12" s="288" t="s">
        <v>230</v>
      </c>
      <c r="D12" s="288"/>
      <c r="E12" s="288"/>
      <c r="F12" s="288"/>
      <c r="G12" s="278" t="s">
        <v>231</v>
      </c>
      <c r="H12" s="289" t="s">
        <v>100</v>
      </c>
      <c r="I12" s="289"/>
      <c r="J12" s="280"/>
      <c r="K12" s="280"/>
      <c r="M12" s="271" t="s">
        <v>78</v>
      </c>
    </row>
    <row r="13" spans="2:13 1025:1025" ht="30.75" customHeight="1" x14ac:dyDescent="0.25">
      <c r="B13" s="272" t="s">
        <v>232</v>
      </c>
      <c r="C13" s="290" t="s">
        <v>233</v>
      </c>
      <c r="D13" s="290"/>
      <c r="E13" s="290"/>
      <c r="F13" s="290"/>
      <c r="G13" s="278" t="s">
        <v>234</v>
      </c>
      <c r="H13" s="287" t="s">
        <v>42</v>
      </c>
      <c r="I13" s="287"/>
      <c r="J13" s="280"/>
      <c r="K13" s="280"/>
    </row>
    <row r="14" spans="2:13 1025:1025" ht="35.25" customHeight="1" x14ac:dyDescent="0.25">
      <c r="B14" s="272" t="s">
        <v>235</v>
      </c>
      <c r="C14" s="291" t="s">
        <v>236</v>
      </c>
      <c r="D14" s="291"/>
      <c r="E14" s="291"/>
      <c r="F14" s="291"/>
      <c r="G14" s="291"/>
      <c r="H14" s="291"/>
      <c r="I14" s="291"/>
      <c r="J14" s="286"/>
      <c r="K14" s="286"/>
      <c r="M14" s="271"/>
    </row>
    <row r="15" spans="2:13 1025:1025" ht="30.75" customHeight="1" x14ac:dyDescent="0.25">
      <c r="B15" s="272" t="s">
        <v>237</v>
      </c>
      <c r="C15" s="292" t="s">
        <v>238</v>
      </c>
      <c r="D15" s="292"/>
      <c r="E15" s="292"/>
      <c r="F15" s="292"/>
      <c r="G15" s="292"/>
      <c r="H15" s="292"/>
      <c r="I15" s="292"/>
      <c r="J15" s="293"/>
      <c r="K15" s="293"/>
      <c r="M15" s="271"/>
    </row>
    <row r="16" spans="2:13 1025:1025" ht="30.75" customHeight="1" x14ac:dyDescent="0.25">
      <c r="B16" s="272" t="s">
        <v>239</v>
      </c>
      <c r="C16" s="294" t="s">
        <v>240</v>
      </c>
      <c r="D16" s="294"/>
      <c r="E16" s="294"/>
      <c r="F16" s="294"/>
      <c r="G16" s="294"/>
      <c r="H16" s="294"/>
      <c r="I16" s="294"/>
      <c r="J16" s="295"/>
      <c r="K16" s="295"/>
      <c r="M16" s="271"/>
    </row>
    <row r="17" spans="2:13" ht="30.75" customHeight="1" x14ac:dyDescent="0.25">
      <c r="B17" s="272" t="s">
        <v>241</v>
      </c>
      <c r="C17" s="287" t="s">
        <v>242</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277" t="s">
        <v>246</v>
      </c>
      <c r="D19" s="277"/>
      <c r="E19" s="277"/>
      <c r="F19" s="275" t="s">
        <v>247</v>
      </c>
      <c r="G19" s="275"/>
      <c r="H19" s="275"/>
      <c r="I19" s="275"/>
      <c r="J19" s="295"/>
      <c r="K19" s="295"/>
      <c r="M19" s="271"/>
    </row>
    <row r="20" spans="2:13" ht="39.75" customHeight="1" x14ac:dyDescent="0.25">
      <c r="B20" s="272" t="s">
        <v>248</v>
      </c>
      <c r="C20" s="301" t="s">
        <v>249</v>
      </c>
      <c r="D20" s="301"/>
      <c r="E20" s="301"/>
      <c r="F20" s="289" t="s">
        <v>250</v>
      </c>
      <c r="G20" s="289"/>
      <c r="H20" s="289"/>
      <c r="I20" s="289"/>
      <c r="J20" s="280"/>
      <c r="K20" s="280"/>
      <c r="M20" s="271"/>
    </row>
    <row r="21" spans="2:13" ht="60" customHeight="1" x14ac:dyDescent="0.25">
      <c r="B21" s="272" t="s">
        <v>251</v>
      </c>
      <c r="C21" s="277" t="s">
        <v>252</v>
      </c>
      <c r="D21" s="277"/>
      <c r="E21" s="277"/>
      <c r="F21" s="302" t="s">
        <v>253</v>
      </c>
      <c r="G21" s="302"/>
      <c r="H21" s="302"/>
      <c r="I21" s="302"/>
      <c r="J21" s="293"/>
      <c r="K21" s="293"/>
      <c r="M21" s="271"/>
    </row>
    <row r="22" spans="2:13" ht="23.25" customHeight="1" x14ac:dyDescent="0.25">
      <c r="B22" s="272" t="s">
        <v>254</v>
      </c>
      <c r="C22" s="303">
        <v>44927</v>
      </c>
      <c r="D22" s="303"/>
      <c r="E22" s="303"/>
      <c r="F22" s="278" t="s">
        <v>255</v>
      </c>
      <c r="G22" s="304">
        <v>4</v>
      </c>
      <c r="H22" s="278" t="s">
        <v>256</v>
      </c>
      <c r="I22" s="305">
        <v>10</v>
      </c>
      <c r="J22" s="306"/>
      <c r="K22" s="306"/>
    </row>
    <row r="23" spans="2:13" ht="27" customHeight="1" x14ac:dyDescent="0.25">
      <c r="B23" s="272" t="s">
        <v>257</v>
      </c>
      <c r="C23" s="303">
        <v>45291</v>
      </c>
      <c r="D23" s="303"/>
      <c r="E23" s="303"/>
      <c r="F23" s="278" t="s">
        <v>258</v>
      </c>
      <c r="G23" s="307">
        <v>4</v>
      </c>
      <c r="H23" s="307"/>
      <c r="I23" s="307"/>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18">
        <v>0.45</v>
      </c>
      <c r="D27" s="319">
        <v>0.45</v>
      </c>
      <c r="E27" s="120">
        <f t="shared" ref="E27:E38" si="0">IF(OR(C27=0,C27=""),0,D27/C27)</f>
        <v>1</v>
      </c>
      <c r="F27" s="320">
        <f>SUM(C27:C38)</f>
        <v>4</v>
      </c>
      <c r="G27" s="321">
        <f>SUM(D27:D38)</f>
        <v>2.4499999999999997</v>
      </c>
      <c r="H27" s="322">
        <f>IF(D27="","",(D27*100%)/$G$23)</f>
        <v>0.1125</v>
      </c>
      <c r="I27" s="323">
        <f>G27+I22</f>
        <v>12.45</v>
      </c>
      <c r="J27" s="324"/>
      <c r="K27" s="324"/>
    </row>
    <row r="28" spans="2:13" ht="19.5" customHeight="1" x14ac:dyDescent="0.25">
      <c r="B28" s="317" t="s">
        <v>152</v>
      </c>
      <c r="C28" s="318">
        <v>0.35</v>
      </c>
      <c r="D28" s="319">
        <v>0.35</v>
      </c>
      <c r="E28" s="120">
        <f t="shared" si="0"/>
        <v>1</v>
      </c>
      <c r="F28" s="320"/>
      <c r="G28" s="321"/>
      <c r="H28" s="322">
        <f t="shared" ref="H28:H38" si="1">IF(D28="","",(D28*100%)/$G$23 + H27)</f>
        <v>0.2</v>
      </c>
      <c r="I28" s="323"/>
      <c r="J28" s="324"/>
      <c r="K28" s="324"/>
    </row>
    <row r="29" spans="2:13" ht="19.5" customHeight="1" x14ac:dyDescent="0.25">
      <c r="B29" s="317" t="s">
        <v>153</v>
      </c>
      <c r="C29" s="318">
        <v>0.2</v>
      </c>
      <c r="D29" s="319">
        <v>0.2</v>
      </c>
      <c r="E29" s="120">
        <f t="shared" si="0"/>
        <v>1</v>
      </c>
      <c r="F29" s="320"/>
      <c r="G29" s="321"/>
      <c r="H29" s="322">
        <f t="shared" si="1"/>
        <v>0.25</v>
      </c>
      <c r="I29" s="323"/>
      <c r="J29" s="324"/>
      <c r="K29" s="324"/>
    </row>
    <row r="30" spans="2:13" ht="19.5" customHeight="1" x14ac:dyDescent="0.25">
      <c r="B30" s="317" t="s">
        <v>154</v>
      </c>
      <c r="C30" s="318">
        <v>0.45</v>
      </c>
      <c r="D30" s="319">
        <v>0.45</v>
      </c>
      <c r="E30" s="120">
        <f t="shared" si="0"/>
        <v>1</v>
      </c>
      <c r="F30" s="320"/>
      <c r="G30" s="321"/>
      <c r="H30" s="322">
        <f t="shared" si="1"/>
        <v>0.36249999999999999</v>
      </c>
      <c r="I30" s="323"/>
      <c r="J30" s="324"/>
      <c r="K30" s="324"/>
    </row>
    <row r="31" spans="2:13" ht="19.5" customHeight="1" x14ac:dyDescent="0.25">
      <c r="B31" s="317" t="s">
        <v>155</v>
      </c>
      <c r="C31" s="318">
        <v>0.35</v>
      </c>
      <c r="D31" s="319">
        <v>0.35</v>
      </c>
      <c r="E31" s="120">
        <f t="shared" si="0"/>
        <v>1</v>
      </c>
      <c r="F31" s="320"/>
      <c r="G31" s="321"/>
      <c r="H31" s="322">
        <f t="shared" si="1"/>
        <v>0.44999999999999996</v>
      </c>
      <c r="I31" s="323"/>
      <c r="J31" s="324"/>
      <c r="K31" s="324"/>
    </row>
    <row r="32" spans="2:13" ht="19.5" customHeight="1" x14ac:dyDescent="0.25">
      <c r="B32" s="317" t="s">
        <v>156</v>
      </c>
      <c r="C32" s="318">
        <v>0.2</v>
      </c>
      <c r="D32" s="319">
        <v>0.2</v>
      </c>
      <c r="E32" s="120">
        <f t="shared" si="0"/>
        <v>1</v>
      </c>
      <c r="F32" s="320"/>
      <c r="G32" s="321"/>
      <c r="H32" s="322">
        <f t="shared" si="1"/>
        <v>0.49999999999999994</v>
      </c>
      <c r="I32" s="323"/>
      <c r="J32" s="324"/>
      <c r="K32" s="324"/>
    </row>
    <row r="33" spans="2:11" ht="19.5" customHeight="1" x14ac:dyDescent="0.25">
      <c r="B33" s="317" t="s">
        <v>157</v>
      </c>
      <c r="C33" s="318">
        <v>0.45</v>
      </c>
      <c r="D33" s="319">
        <v>0.45</v>
      </c>
      <c r="E33" s="120">
        <f t="shared" si="0"/>
        <v>1</v>
      </c>
      <c r="F33" s="320"/>
      <c r="G33" s="321"/>
      <c r="H33" s="322">
        <f t="shared" si="1"/>
        <v>0.61249999999999993</v>
      </c>
      <c r="I33" s="323"/>
      <c r="J33" s="324"/>
      <c r="K33" s="324"/>
    </row>
    <row r="34" spans="2:11" ht="19.5" customHeight="1" x14ac:dyDescent="0.25">
      <c r="B34" s="317" t="s">
        <v>158</v>
      </c>
      <c r="C34" s="318">
        <v>0.35</v>
      </c>
      <c r="D34" s="319"/>
      <c r="E34" s="120">
        <f t="shared" si="0"/>
        <v>0</v>
      </c>
      <c r="F34" s="320"/>
      <c r="G34" s="321"/>
      <c r="H34" s="322" t="str">
        <f t="shared" si="1"/>
        <v/>
      </c>
      <c r="I34" s="323"/>
      <c r="J34" s="324"/>
      <c r="K34" s="324"/>
    </row>
    <row r="35" spans="2:11" ht="19.5" customHeight="1" x14ac:dyDescent="0.25">
      <c r="B35" s="317" t="s">
        <v>159</v>
      </c>
      <c r="C35" s="318">
        <v>0.2</v>
      </c>
      <c r="D35" s="319"/>
      <c r="E35" s="120">
        <f t="shared" si="0"/>
        <v>0</v>
      </c>
      <c r="F35" s="320"/>
      <c r="G35" s="321"/>
      <c r="H35" s="322" t="str">
        <f t="shared" si="1"/>
        <v/>
      </c>
      <c r="I35" s="323"/>
      <c r="J35" s="324"/>
      <c r="K35" s="324"/>
    </row>
    <row r="36" spans="2:11" ht="19.5" customHeight="1" x14ac:dyDescent="0.25">
      <c r="B36" s="317" t="s">
        <v>160</v>
      </c>
      <c r="C36" s="318">
        <v>0.45</v>
      </c>
      <c r="D36" s="325"/>
      <c r="E36" s="120">
        <f t="shared" si="0"/>
        <v>0</v>
      </c>
      <c r="F36" s="320"/>
      <c r="G36" s="321"/>
      <c r="H36" s="322" t="str">
        <f t="shared" si="1"/>
        <v/>
      </c>
      <c r="I36" s="323"/>
      <c r="J36" s="324"/>
      <c r="K36" s="324"/>
    </row>
    <row r="37" spans="2:11" ht="19.5" customHeight="1" x14ac:dyDescent="0.25">
      <c r="B37" s="317" t="s">
        <v>161</v>
      </c>
      <c r="C37" s="318">
        <v>0.35</v>
      </c>
      <c r="D37" s="319"/>
      <c r="E37" s="120">
        <f t="shared" si="0"/>
        <v>0</v>
      </c>
      <c r="F37" s="320"/>
      <c r="G37" s="321"/>
      <c r="H37" s="322" t="str">
        <f t="shared" si="1"/>
        <v/>
      </c>
      <c r="I37" s="323"/>
      <c r="J37" s="324"/>
      <c r="K37" s="324"/>
    </row>
    <row r="38" spans="2:11" ht="19.5" customHeight="1" x14ac:dyDescent="0.25">
      <c r="B38" s="317" t="s">
        <v>162</v>
      </c>
      <c r="C38" s="318">
        <v>0.2</v>
      </c>
      <c r="D38" s="319"/>
      <c r="E38" s="120">
        <f t="shared" si="0"/>
        <v>0</v>
      </c>
      <c r="F38" s="320"/>
      <c r="G38" s="321"/>
      <c r="H38" s="322" t="str">
        <f t="shared" si="1"/>
        <v/>
      </c>
      <c r="I38" s="323"/>
      <c r="J38" s="324"/>
      <c r="K38" s="324"/>
    </row>
    <row r="39" spans="2:11" ht="64.5" customHeight="1" x14ac:dyDescent="0.25">
      <c r="B39" s="326" t="s">
        <v>270</v>
      </c>
      <c r="C39" s="327" t="s">
        <v>374</v>
      </c>
      <c r="D39" s="327"/>
      <c r="E39" s="327"/>
      <c r="F39" s="327"/>
      <c r="G39" s="327"/>
      <c r="H39" s="327"/>
      <c r="I39" s="327"/>
      <c r="J39" s="328"/>
      <c r="K39" s="329"/>
    </row>
    <row r="40" spans="2:11" ht="35.450000000000003" customHeight="1" x14ac:dyDescent="0.25">
      <c r="B40" s="330"/>
      <c r="C40" s="330"/>
      <c r="D40" s="330"/>
      <c r="E40" s="330"/>
      <c r="F40" s="330"/>
      <c r="G40" s="330"/>
      <c r="H40" s="330"/>
      <c r="I40" s="330"/>
      <c r="J40" s="270"/>
      <c r="K40" s="270"/>
    </row>
    <row r="41" spans="2:11" ht="35.450000000000003" customHeight="1" x14ac:dyDescent="0.25">
      <c r="B41" s="330"/>
      <c r="C41" s="330"/>
      <c r="D41" s="330"/>
      <c r="E41" s="330"/>
      <c r="F41" s="330"/>
      <c r="G41" s="330"/>
      <c r="H41" s="330"/>
      <c r="I41" s="330"/>
      <c r="J41" s="331"/>
      <c r="K41" s="331"/>
    </row>
    <row r="42" spans="2:11" ht="35.450000000000003" customHeight="1" x14ac:dyDescent="0.25">
      <c r="B42" s="330"/>
      <c r="C42" s="330"/>
      <c r="D42" s="330"/>
      <c r="E42" s="330"/>
      <c r="F42" s="330"/>
      <c r="G42" s="330"/>
      <c r="H42" s="330"/>
      <c r="I42" s="330"/>
      <c r="J42" s="331"/>
      <c r="K42" s="331"/>
    </row>
    <row r="43" spans="2:11" ht="35.450000000000003" customHeight="1" x14ac:dyDescent="0.25">
      <c r="B43" s="330"/>
      <c r="C43" s="330"/>
      <c r="D43" s="330"/>
      <c r="E43" s="330"/>
      <c r="F43" s="330"/>
      <c r="G43" s="330"/>
      <c r="H43" s="330"/>
      <c r="I43" s="330"/>
      <c r="K43" s="331"/>
    </row>
    <row r="44" spans="2:11" ht="35.450000000000003" customHeight="1" x14ac:dyDescent="0.25">
      <c r="B44" s="330"/>
      <c r="C44" s="330"/>
      <c r="D44" s="330"/>
      <c r="E44" s="330"/>
      <c r="F44" s="330"/>
      <c r="G44" s="330"/>
      <c r="H44" s="330"/>
      <c r="I44" s="330"/>
      <c r="J44" s="268"/>
      <c r="K44" s="268"/>
    </row>
    <row r="45" spans="2:11" ht="75.75" customHeight="1" x14ac:dyDescent="0.25">
      <c r="B45" s="272" t="s">
        <v>271</v>
      </c>
      <c r="C45" s="327" t="s">
        <v>373</v>
      </c>
      <c r="D45" s="327"/>
      <c r="E45" s="327"/>
      <c r="F45" s="327"/>
      <c r="G45" s="327"/>
      <c r="H45" s="327"/>
      <c r="I45" s="327"/>
      <c r="J45" s="332"/>
      <c r="K45" s="333"/>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275</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362</v>
      </c>
      <c r="D51" s="248"/>
      <c r="E51" s="248"/>
      <c r="F51" s="248"/>
      <c r="G51" s="248"/>
      <c r="H51" s="248"/>
      <c r="I51" s="248"/>
      <c r="J51" s="328"/>
      <c r="K51" s="329"/>
    </row>
    <row r="52" spans="2:11" ht="28.5" customHeight="1" x14ac:dyDescent="0.25">
      <c r="B52" s="340" t="s">
        <v>283</v>
      </c>
      <c r="C52" s="250" t="s">
        <v>363</v>
      </c>
      <c r="D52" s="250"/>
      <c r="E52" s="250"/>
      <c r="F52" s="250"/>
      <c r="G52" s="250"/>
      <c r="H52" s="250"/>
      <c r="I52" s="250"/>
      <c r="J52" s="328"/>
      <c r="K52" s="329"/>
    </row>
    <row r="53" spans="2:11" ht="30" customHeight="1" x14ac:dyDescent="0.25">
      <c r="B53" s="326" t="s">
        <v>284</v>
      </c>
      <c r="C53" s="294" t="s">
        <v>364</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ejUnVnlJkYqH0aQj7Lig284cyNkzxPVOlHlJoMG1Ztc+6GRhDD626XBPJSQ74QiCJTy1mkHD1ogKXESdp1I6ow==" saltValue="itiAY5yoZ41/fKOma/Nhqg=="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C9:F9 J10:K10 H12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Normal="100" workbookViewId="0">
      <selection activeCell="C39" sqref="C39:I39"/>
    </sheetView>
  </sheetViews>
  <sheetFormatPr baseColWidth="10" defaultColWidth="0" defaultRowHeight="15" zeroHeight="1" x14ac:dyDescent="0.25"/>
  <cols>
    <col min="1" max="1" width="1" style="353" customWidth="1"/>
    <col min="2" max="2" width="25.42578125" style="374" customWidth="1"/>
    <col min="3" max="3" width="14.42578125" style="353" customWidth="1"/>
    <col min="4" max="4" width="20.140625" style="353" customWidth="1"/>
    <col min="5" max="5" width="16.42578125" style="353" customWidth="1"/>
    <col min="6" max="6" width="25" style="353" customWidth="1"/>
    <col min="7" max="7" width="22" style="375" customWidth="1"/>
    <col min="8" max="8" width="20.42578125" style="353" customWidth="1"/>
    <col min="9" max="10" width="22.42578125" style="353" customWidth="1"/>
    <col min="11" max="11" width="26" style="353" customWidth="1"/>
    <col min="12" max="24" width="9.140625" style="355" hidden="1" customWidth="1"/>
    <col min="25" max="1024" width="9.140625" style="353" hidden="1" customWidth="1"/>
    <col min="1025" max="16384" width="9.140625" style="265" hidden="1"/>
  </cols>
  <sheetData>
    <row r="1" spans="2:14" ht="37.5" customHeight="1" x14ac:dyDescent="0.25">
      <c r="B1" s="354"/>
      <c r="C1" s="261" t="s">
        <v>1</v>
      </c>
      <c r="D1" s="261"/>
      <c r="E1" s="261"/>
      <c r="F1" s="261"/>
      <c r="G1" s="261"/>
      <c r="H1" s="261"/>
      <c r="I1" s="262"/>
      <c r="J1" s="263"/>
      <c r="K1" s="263"/>
      <c r="M1" s="356" t="s">
        <v>61</v>
      </c>
    </row>
    <row r="2" spans="2:14" ht="37.5" customHeight="1" x14ac:dyDescent="0.25">
      <c r="B2" s="354"/>
      <c r="C2" s="266" t="s">
        <v>210</v>
      </c>
      <c r="D2" s="266"/>
      <c r="E2" s="266"/>
      <c r="F2" s="266"/>
      <c r="G2" s="266"/>
      <c r="H2" s="266"/>
      <c r="I2" s="262"/>
      <c r="J2" s="263"/>
      <c r="K2" s="263"/>
      <c r="M2" s="356" t="s">
        <v>62</v>
      </c>
    </row>
    <row r="3" spans="2:14" ht="37.5" customHeight="1" x14ac:dyDescent="0.25">
      <c r="B3" s="354"/>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7" t="s">
        <v>71</v>
      </c>
    </row>
    <row r="6" spans="2:14" ht="30.75" customHeight="1" x14ac:dyDescent="0.25">
      <c r="B6" s="272" t="s">
        <v>214</v>
      </c>
      <c r="C6" s="273">
        <v>2</v>
      </c>
      <c r="D6" s="274" t="s">
        <v>215</v>
      </c>
      <c r="E6" s="274"/>
      <c r="F6" s="275" t="s">
        <v>286</v>
      </c>
      <c r="G6" s="275"/>
      <c r="H6" s="275"/>
      <c r="I6" s="275"/>
      <c r="J6" s="293"/>
      <c r="K6" s="293"/>
      <c r="M6" s="356" t="s">
        <v>75</v>
      </c>
      <c r="N6" s="357" t="s">
        <v>76</v>
      </c>
    </row>
    <row r="7" spans="2:14" ht="30.75" customHeight="1" x14ac:dyDescent="0.25">
      <c r="B7" s="272" t="s">
        <v>217</v>
      </c>
      <c r="C7" s="273" t="s">
        <v>78</v>
      </c>
      <c r="D7" s="274" t="s">
        <v>218</v>
      </c>
      <c r="E7" s="274"/>
      <c r="F7" s="277" t="s">
        <v>219</v>
      </c>
      <c r="G7" s="277"/>
      <c r="H7" s="278" t="s">
        <v>220</v>
      </c>
      <c r="I7" s="279" t="s">
        <v>78</v>
      </c>
      <c r="J7" s="280"/>
      <c r="K7" s="280"/>
      <c r="M7" s="356" t="s">
        <v>82</v>
      </c>
      <c r="N7" s="357" t="s">
        <v>83</v>
      </c>
    </row>
    <row r="8" spans="2:14" ht="30.75" customHeight="1" x14ac:dyDescent="0.25">
      <c r="B8" s="272" t="s">
        <v>221</v>
      </c>
      <c r="C8" s="277" t="s">
        <v>222</v>
      </c>
      <c r="D8" s="277"/>
      <c r="E8" s="277"/>
      <c r="F8" s="277"/>
      <c r="G8" s="278" t="s">
        <v>223</v>
      </c>
      <c r="H8" s="281">
        <v>7555</v>
      </c>
      <c r="I8" s="281"/>
      <c r="J8" s="282"/>
      <c r="K8" s="282"/>
      <c r="M8" s="356" t="s">
        <v>87</v>
      </c>
      <c r="N8" s="357"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357" t="s">
        <v>96</v>
      </c>
    </row>
    <row r="12" spans="2:14" ht="30.75" customHeight="1" x14ac:dyDescent="0.25">
      <c r="B12" s="272" t="s">
        <v>229</v>
      </c>
      <c r="C12" s="359" t="s">
        <v>287</v>
      </c>
      <c r="D12" s="359"/>
      <c r="E12" s="359"/>
      <c r="F12" s="359"/>
      <c r="G12" s="278" t="s">
        <v>231</v>
      </c>
      <c r="H12" s="289" t="s">
        <v>100</v>
      </c>
      <c r="I12" s="289"/>
      <c r="J12" s="280"/>
      <c r="K12" s="280"/>
      <c r="M12" s="358" t="s">
        <v>101</v>
      </c>
      <c r="N12" s="357"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42.75" customHeight="1" x14ac:dyDescent="0.25">
      <c r="B14" s="272" t="s">
        <v>235</v>
      </c>
      <c r="C14" s="291" t="s">
        <v>288</v>
      </c>
      <c r="D14" s="291"/>
      <c r="E14" s="291"/>
      <c r="F14" s="291"/>
      <c r="G14" s="291"/>
      <c r="H14" s="291"/>
      <c r="I14" s="291"/>
      <c r="J14" s="286"/>
      <c r="K14" s="286"/>
      <c r="M14" s="358" t="s">
        <v>108</v>
      </c>
      <c r="N14" s="357"/>
    </row>
    <row r="15" spans="2:14" ht="30.75" customHeight="1" x14ac:dyDescent="0.25">
      <c r="B15" s="272" t="s">
        <v>237</v>
      </c>
      <c r="C15" s="292" t="s">
        <v>238</v>
      </c>
      <c r="D15" s="292"/>
      <c r="E15" s="292"/>
      <c r="F15" s="292"/>
      <c r="G15" s="292"/>
      <c r="H15" s="292"/>
      <c r="I15" s="292"/>
      <c r="J15" s="293"/>
      <c r="K15" s="293"/>
      <c r="M15" s="358" t="s">
        <v>112</v>
      </c>
      <c r="N15" s="357"/>
    </row>
    <row r="16" spans="2:14" ht="30.75" customHeight="1" x14ac:dyDescent="0.25">
      <c r="B16" s="272" t="s">
        <v>239</v>
      </c>
      <c r="C16" s="294" t="s">
        <v>289</v>
      </c>
      <c r="D16" s="294"/>
      <c r="E16" s="294"/>
      <c r="F16" s="294"/>
      <c r="G16" s="294"/>
      <c r="H16" s="294"/>
      <c r="I16" s="294"/>
      <c r="J16" s="295"/>
      <c r="K16" s="295"/>
      <c r="M16" s="358"/>
      <c r="N16" s="357"/>
    </row>
    <row r="17" spans="2:14" ht="30.75" customHeight="1" x14ac:dyDescent="0.25">
      <c r="B17" s="272" t="s">
        <v>241</v>
      </c>
      <c r="C17" s="287" t="s">
        <v>290</v>
      </c>
      <c r="D17" s="287"/>
      <c r="E17" s="287"/>
      <c r="F17" s="287"/>
      <c r="G17" s="287"/>
      <c r="H17" s="287"/>
      <c r="I17" s="287"/>
      <c r="J17" s="296"/>
      <c r="K17" s="296"/>
      <c r="M17" s="358" t="s">
        <v>100</v>
      </c>
      <c r="N17" s="357"/>
    </row>
    <row r="18" spans="2:14" ht="18" customHeight="1" x14ac:dyDescent="0.25">
      <c r="B18" s="297" t="s">
        <v>243</v>
      </c>
      <c r="C18" s="298" t="s">
        <v>244</v>
      </c>
      <c r="D18" s="298"/>
      <c r="E18" s="298"/>
      <c r="F18" s="299" t="s">
        <v>245</v>
      </c>
      <c r="G18" s="299"/>
      <c r="H18" s="299"/>
      <c r="I18" s="299"/>
      <c r="J18" s="300"/>
      <c r="K18" s="300"/>
      <c r="M18" s="358" t="s">
        <v>122</v>
      </c>
      <c r="N18" s="357"/>
    </row>
    <row r="19" spans="2:14" ht="39.75" customHeight="1" x14ac:dyDescent="0.25">
      <c r="B19" s="297"/>
      <c r="C19" s="338" t="s">
        <v>291</v>
      </c>
      <c r="D19" s="338"/>
      <c r="E19" s="338"/>
      <c r="F19" s="294" t="s">
        <v>292</v>
      </c>
      <c r="G19" s="294"/>
      <c r="H19" s="294"/>
      <c r="I19" s="294"/>
      <c r="J19" s="295"/>
      <c r="K19" s="295"/>
      <c r="M19" s="358" t="s">
        <v>126</v>
      </c>
      <c r="N19" s="357"/>
    </row>
    <row r="20" spans="2:14" ht="39.75" customHeight="1" x14ac:dyDescent="0.25">
      <c r="B20" s="272" t="s">
        <v>248</v>
      </c>
      <c r="C20" s="301" t="s">
        <v>293</v>
      </c>
      <c r="D20" s="301"/>
      <c r="E20" s="301"/>
      <c r="F20" s="289" t="s">
        <v>294</v>
      </c>
      <c r="G20" s="289"/>
      <c r="H20" s="289"/>
      <c r="I20" s="289"/>
      <c r="J20" s="280"/>
      <c r="K20" s="280"/>
      <c r="M20" s="358"/>
      <c r="N20" s="357"/>
    </row>
    <row r="21" spans="2:14" ht="80.25" customHeight="1" x14ac:dyDescent="0.25">
      <c r="B21" s="272" t="s">
        <v>251</v>
      </c>
      <c r="C21" s="360" t="s">
        <v>371</v>
      </c>
      <c r="D21" s="360"/>
      <c r="E21" s="360"/>
      <c r="F21" s="302" t="s">
        <v>295</v>
      </c>
      <c r="G21" s="302"/>
      <c r="H21" s="302"/>
      <c r="I21" s="302"/>
      <c r="J21" s="293"/>
      <c r="K21" s="293"/>
      <c r="M21" s="361"/>
      <c r="N21" s="357"/>
    </row>
    <row r="22" spans="2:14" ht="23.25" customHeight="1" x14ac:dyDescent="0.25">
      <c r="B22" s="272" t="s">
        <v>254</v>
      </c>
      <c r="C22" s="303">
        <v>44927</v>
      </c>
      <c r="D22" s="303"/>
      <c r="E22" s="303"/>
      <c r="F22" s="278" t="s">
        <v>255</v>
      </c>
      <c r="G22" s="304">
        <v>1</v>
      </c>
      <c r="H22" s="278" t="s">
        <v>256</v>
      </c>
      <c r="I22" s="362">
        <v>3</v>
      </c>
      <c r="J22" s="363"/>
      <c r="K22" s="363"/>
      <c r="M22" s="361"/>
    </row>
    <row r="23" spans="2:14" ht="27" customHeight="1" x14ac:dyDescent="0.25">
      <c r="B23" s="272" t="s">
        <v>257</v>
      </c>
      <c r="C23" s="303">
        <v>45291</v>
      </c>
      <c r="D23" s="303"/>
      <c r="E23" s="303"/>
      <c r="F23" s="278" t="s">
        <v>258</v>
      </c>
      <c r="G23" s="364">
        <v>1</v>
      </c>
      <c r="H23" s="364"/>
      <c r="I23" s="364"/>
      <c r="J23" s="365"/>
      <c r="K23" s="365"/>
      <c r="M23" s="361"/>
    </row>
    <row r="24" spans="2:14" ht="30.75" customHeight="1" x14ac:dyDescent="0.25">
      <c r="B24" s="309" t="s">
        <v>259</v>
      </c>
      <c r="C24" s="310" t="s">
        <v>112</v>
      </c>
      <c r="D24" s="310"/>
      <c r="E24" s="310"/>
      <c r="F24" s="366"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18">
        <v>4.7100000000000003E-2</v>
      </c>
      <c r="D27" s="367">
        <v>4.7100000000000003E-2</v>
      </c>
      <c r="E27" s="121">
        <f t="shared" ref="E27:E38" si="0">IF(OR(C27=0,C27=""),0,D27/C27)</f>
        <v>1</v>
      </c>
      <c r="F27" s="368">
        <f>SUM(C27:C38)</f>
        <v>1</v>
      </c>
      <c r="G27" s="369">
        <f>SUM(D27:D38)</f>
        <v>0.67659999999999998</v>
      </c>
      <c r="H27" s="322">
        <f>IF(D27="","",(D27*100%)/$G$23)</f>
        <v>4.7100000000000003E-2</v>
      </c>
      <c r="I27" s="323">
        <f>G27+I22</f>
        <v>3.6766000000000001</v>
      </c>
      <c r="J27" s="324"/>
      <c r="K27" s="324"/>
      <c r="M27" s="361"/>
    </row>
    <row r="28" spans="2:14" ht="19.5" customHeight="1" x14ac:dyDescent="0.25">
      <c r="B28" s="317" t="s">
        <v>152</v>
      </c>
      <c r="C28" s="318">
        <v>0.28239999999999998</v>
      </c>
      <c r="D28" s="367">
        <v>0.28239999999999998</v>
      </c>
      <c r="E28" s="121">
        <f t="shared" si="0"/>
        <v>1</v>
      </c>
      <c r="F28" s="368"/>
      <c r="G28" s="369"/>
      <c r="H28" s="322">
        <f t="shared" ref="H28:H38" si="1">IF(D28="","",(D28*100%)/$G$23+H27)</f>
        <v>0.32950000000000002</v>
      </c>
      <c r="I28" s="323"/>
      <c r="J28" s="324"/>
      <c r="K28" s="324"/>
      <c r="M28" s="361"/>
    </row>
    <row r="29" spans="2:14" ht="19.5" customHeight="1" x14ac:dyDescent="0.25">
      <c r="B29" s="317" t="s">
        <v>153</v>
      </c>
      <c r="C29" s="318">
        <v>0.14130000000000001</v>
      </c>
      <c r="D29" s="367">
        <v>0.14130000000000001</v>
      </c>
      <c r="E29" s="121">
        <f t="shared" si="0"/>
        <v>1</v>
      </c>
      <c r="F29" s="368"/>
      <c r="G29" s="369"/>
      <c r="H29" s="322">
        <f t="shared" si="1"/>
        <v>0.4708</v>
      </c>
      <c r="I29" s="323"/>
      <c r="J29" s="324"/>
      <c r="K29" s="324"/>
      <c r="M29" s="361"/>
    </row>
    <row r="30" spans="2:14" ht="19.5" customHeight="1" x14ac:dyDescent="0.25">
      <c r="B30" s="317" t="s">
        <v>154</v>
      </c>
      <c r="C30" s="318">
        <v>4.41E-2</v>
      </c>
      <c r="D30" s="367">
        <v>4.41E-2</v>
      </c>
      <c r="E30" s="121">
        <f t="shared" si="0"/>
        <v>1</v>
      </c>
      <c r="F30" s="368"/>
      <c r="G30" s="369"/>
      <c r="H30" s="322">
        <f t="shared" si="1"/>
        <v>0.51490000000000002</v>
      </c>
      <c r="I30" s="323"/>
      <c r="J30" s="324"/>
      <c r="K30" s="324"/>
    </row>
    <row r="31" spans="2:14" ht="19.5" customHeight="1" x14ac:dyDescent="0.25">
      <c r="B31" s="317" t="s">
        <v>155</v>
      </c>
      <c r="C31" s="318">
        <v>4.41E-2</v>
      </c>
      <c r="D31" s="367">
        <v>4.41E-2</v>
      </c>
      <c r="E31" s="121">
        <f t="shared" si="0"/>
        <v>1</v>
      </c>
      <c r="F31" s="368"/>
      <c r="G31" s="369"/>
      <c r="H31" s="322">
        <f t="shared" si="1"/>
        <v>0.55900000000000005</v>
      </c>
      <c r="I31" s="323"/>
      <c r="J31" s="324"/>
      <c r="K31" s="324"/>
    </row>
    <row r="32" spans="2:14" ht="19.5" customHeight="1" x14ac:dyDescent="0.25">
      <c r="B32" s="317" t="s">
        <v>156</v>
      </c>
      <c r="C32" s="318">
        <v>5.8799999999999998E-2</v>
      </c>
      <c r="D32" s="367">
        <v>5.8799999999999998E-2</v>
      </c>
      <c r="E32" s="121">
        <f t="shared" si="0"/>
        <v>1</v>
      </c>
      <c r="F32" s="368"/>
      <c r="G32" s="369"/>
      <c r="H32" s="322">
        <f t="shared" si="1"/>
        <v>0.61780000000000002</v>
      </c>
      <c r="I32" s="323"/>
      <c r="J32" s="324"/>
      <c r="K32" s="324"/>
    </row>
    <row r="33" spans="2:11" ht="19.5" customHeight="1" x14ac:dyDescent="0.25">
      <c r="B33" s="317" t="s">
        <v>157</v>
      </c>
      <c r="C33" s="318">
        <v>5.8799999999999998E-2</v>
      </c>
      <c r="D33" s="367">
        <v>5.8799999999999998E-2</v>
      </c>
      <c r="E33" s="121">
        <f t="shared" si="0"/>
        <v>1</v>
      </c>
      <c r="F33" s="368"/>
      <c r="G33" s="369"/>
      <c r="H33" s="322">
        <f t="shared" si="1"/>
        <v>0.67659999999999998</v>
      </c>
      <c r="I33" s="323"/>
      <c r="J33" s="324"/>
      <c r="K33" s="324"/>
    </row>
    <row r="34" spans="2:11" ht="19.5" customHeight="1" x14ac:dyDescent="0.25">
      <c r="B34" s="317" t="s">
        <v>158</v>
      </c>
      <c r="C34" s="318">
        <v>4.41E-2</v>
      </c>
      <c r="D34" s="367"/>
      <c r="E34" s="121">
        <f t="shared" si="0"/>
        <v>0</v>
      </c>
      <c r="F34" s="368"/>
      <c r="G34" s="369"/>
      <c r="H34" s="322" t="str">
        <f t="shared" si="1"/>
        <v/>
      </c>
      <c r="I34" s="323"/>
      <c r="J34" s="324"/>
      <c r="K34" s="324"/>
    </row>
    <row r="35" spans="2:11" ht="19.5" customHeight="1" x14ac:dyDescent="0.25">
      <c r="B35" s="317" t="s">
        <v>159</v>
      </c>
      <c r="C35" s="318">
        <v>4.41E-2</v>
      </c>
      <c r="D35" s="367"/>
      <c r="E35" s="121">
        <f t="shared" si="0"/>
        <v>0</v>
      </c>
      <c r="F35" s="368"/>
      <c r="G35" s="369"/>
      <c r="H35" s="322" t="str">
        <f t="shared" si="1"/>
        <v/>
      </c>
      <c r="I35" s="323"/>
      <c r="J35" s="324"/>
      <c r="K35" s="324"/>
    </row>
    <row r="36" spans="2:11" ht="19.5" customHeight="1" x14ac:dyDescent="0.25">
      <c r="B36" s="317" t="s">
        <v>160</v>
      </c>
      <c r="C36" s="318">
        <v>7.8399999999999997E-2</v>
      </c>
      <c r="D36" s="370"/>
      <c r="E36" s="121">
        <f t="shared" si="0"/>
        <v>0</v>
      </c>
      <c r="F36" s="368"/>
      <c r="G36" s="369"/>
      <c r="H36" s="322" t="str">
        <f t="shared" si="1"/>
        <v/>
      </c>
      <c r="I36" s="323"/>
      <c r="J36" s="324"/>
      <c r="K36" s="324"/>
    </row>
    <row r="37" spans="2:11" ht="19.5" customHeight="1" x14ac:dyDescent="0.25">
      <c r="B37" s="317" t="s">
        <v>161</v>
      </c>
      <c r="C37" s="318">
        <v>7.8399999999999997E-2</v>
      </c>
      <c r="D37" s="367"/>
      <c r="E37" s="121">
        <f t="shared" si="0"/>
        <v>0</v>
      </c>
      <c r="F37" s="368"/>
      <c r="G37" s="369"/>
      <c r="H37" s="322" t="str">
        <f t="shared" si="1"/>
        <v/>
      </c>
      <c r="I37" s="323"/>
      <c r="J37" s="324"/>
      <c r="K37" s="324"/>
    </row>
    <row r="38" spans="2:11" ht="19.5" customHeight="1" x14ac:dyDescent="0.25">
      <c r="B38" s="317" t="s">
        <v>162</v>
      </c>
      <c r="C38" s="318">
        <v>7.8399999999999997E-2</v>
      </c>
      <c r="D38" s="367"/>
      <c r="E38" s="121">
        <f t="shared" si="0"/>
        <v>0</v>
      </c>
      <c r="F38" s="368"/>
      <c r="G38" s="369"/>
      <c r="H38" s="322" t="str">
        <f t="shared" si="1"/>
        <v/>
      </c>
      <c r="I38" s="323"/>
      <c r="J38" s="324"/>
      <c r="K38" s="324"/>
    </row>
    <row r="39" spans="2:11" ht="148.5" customHeight="1" x14ac:dyDescent="0.25">
      <c r="B39" s="326" t="s">
        <v>270</v>
      </c>
      <c r="C39" s="275" t="s">
        <v>384</v>
      </c>
      <c r="D39" s="275"/>
      <c r="E39" s="275"/>
      <c r="F39" s="275"/>
      <c r="G39" s="275"/>
      <c r="H39" s="275"/>
      <c r="I39" s="275"/>
      <c r="J39" s="371"/>
      <c r="K39" s="372"/>
    </row>
    <row r="40" spans="2:11" ht="37.35" customHeight="1" x14ac:dyDescent="0.25">
      <c r="B40" s="330"/>
      <c r="C40" s="330"/>
      <c r="D40" s="330"/>
      <c r="E40" s="330"/>
      <c r="F40" s="330"/>
      <c r="G40" s="330"/>
      <c r="H40" s="330"/>
      <c r="I40" s="330"/>
      <c r="J40" s="270"/>
      <c r="K40" s="270"/>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8"/>
      <c r="K44" s="268"/>
    </row>
    <row r="45" spans="2:11" ht="79.349999999999994" customHeight="1" x14ac:dyDescent="0.25">
      <c r="B45" s="272" t="s">
        <v>271</v>
      </c>
      <c r="C45" s="327" t="s">
        <v>375</v>
      </c>
      <c r="D45" s="327"/>
      <c r="E45" s="327"/>
      <c r="F45" s="327"/>
      <c r="G45" s="327"/>
      <c r="H45" s="327"/>
      <c r="I45" s="327"/>
      <c r="J45" s="332"/>
      <c r="K45" s="333"/>
    </row>
    <row r="46" spans="2:11" ht="38.25" customHeight="1" x14ac:dyDescent="0.25">
      <c r="B46" s="272" t="s">
        <v>272</v>
      </c>
      <c r="C46" s="327" t="s">
        <v>273</v>
      </c>
      <c r="D46" s="327"/>
      <c r="E46" s="327"/>
      <c r="F46" s="327"/>
      <c r="G46" s="327"/>
      <c r="H46" s="327"/>
      <c r="I46" s="327"/>
      <c r="J46" s="334"/>
      <c r="K46" s="334"/>
    </row>
    <row r="47" spans="2:11" ht="66" customHeight="1" x14ac:dyDescent="0.25">
      <c r="B47" s="326" t="s">
        <v>274</v>
      </c>
      <c r="C47" s="275" t="s">
        <v>296</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362</v>
      </c>
      <c r="D51" s="248"/>
      <c r="E51" s="248"/>
      <c r="F51" s="248"/>
      <c r="G51" s="248"/>
      <c r="H51" s="248"/>
      <c r="I51" s="248"/>
      <c r="J51" s="328"/>
      <c r="K51" s="329"/>
    </row>
    <row r="52" spans="2:11" ht="28.5" customHeight="1" x14ac:dyDescent="0.25">
      <c r="B52" s="340" t="s">
        <v>283</v>
      </c>
      <c r="C52" s="250" t="s">
        <v>363</v>
      </c>
      <c r="D52" s="250"/>
      <c r="E52" s="250"/>
      <c r="F52" s="250"/>
      <c r="G52" s="250"/>
      <c r="H52" s="250"/>
      <c r="I52" s="250"/>
      <c r="J52" s="328"/>
      <c r="K52" s="329"/>
    </row>
    <row r="53" spans="2:11" ht="30" customHeight="1" x14ac:dyDescent="0.25">
      <c r="B53" s="326" t="s">
        <v>284</v>
      </c>
      <c r="C53" s="294" t="s">
        <v>364</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73"/>
      <c r="F55" s="373"/>
      <c r="G55" s="348"/>
      <c r="H55" s="349"/>
      <c r="I55" s="346"/>
      <c r="J55" s="350"/>
      <c r="K55" s="350"/>
    </row>
    <row r="56" spans="2:11" x14ac:dyDescent="0.25">
      <c r="B56" s="345"/>
      <c r="C56" s="346"/>
      <c r="D56" s="346"/>
      <c r="E56" s="373"/>
      <c r="F56" s="373"/>
      <c r="G56" s="348"/>
      <c r="H56" s="349"/>
      <c r="I56" s="346"/>
      <c r="J56" s="350"/>
      <c r="K56" s="350"/>
    </row>
    <row r="57" spans="2:11" x14ac:dyDescent="0.25">
      <c r="B57" s="345"/>
      <c r="C57" s="346"/>
      <c r="D57" s="346"/>
      <c r="E57" s="373"/>
      <c r="F57" s="373"/>
      <c r="G57" s="348"/>
      <c r="H57" s="349"/>
      <c r="I57" s="346"/>
      <c r="J57" s="350"/>
      <c r="K57" s="350"/>
    </row>
    <row r="58" spans="2:11" x14ac:dyDescent="0.25">
      <c r="B58" s="345"/>
      <c r="C58" s="346"/>
      <c r="D58" s="346"/>
      <c r="E58" s="373"/>
      <c r="F58" s="373"/>
      <c r="G58" s="348"/>
      <c r="H58" s="349"/>
      <c r="I58" s="346"/>
      <c r="J58" s="350"/>
      <c r="K58" s="350"/>
    </row>
    <row r="59" spans="2:11" hidden="1" x14ac:dyDescent="0.25">
      <c r="B59" s="345"/>
      <c r="C59" s="346"/>
      <c r="D59" s="346"/>
      <c r="E59" s="373"/>
      <c r="F59" s="373"/>
      <c r="G59" s="348"/>
      <c r="H59" s="349"/>
      <c r="I59" s="346"/>
      <c r="J59" s="350"/>
      <c r="K59" s="350"/>
    </row>
    <row r="60" spans="2:11" ht="25.5" hidden="1" customHeight="1" x14ac:dyDescent="0.25">
      <c r="B60" s="345"/>
      <c r="C60" s="346"/>
      <c r="D60" s="346"/>
      <c r="E60" s="373"/>
      <c r="F60" s="373"/>
      <c r="G60" s="348"/>
      <c r="H60" s="349"/>
      <c r="I60" s="346"/>
      <c r="J60" s="350"/>
      <c r="K60" s="350"/>
    </row>
  </sheetData>
  <sheetProtection algorithmName="SHA-512" hashValue="p9zGYWSuiFcoKVtyYlaFNZQ2Wdun1gVdXPdYIqTfgyOjhl4ue2nctvx3QlEubcBrSDNJMxmanjk39f3ds+SJaQ==" saltValue="nRVLBoWvYxvfjfdxJaG/3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Normal="100" workbookViewId="0">
      <selection activeCell="C39" sqref="C39:I39"/>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6" t="s">
        <v>61</v>
      </c>
    </row>
    <row r="2" spans="2:14" ht="37.5" customHeight="1" x14ac:dyDescent="0.25">
      <c r="B2" s="260"/>
      <c r="C2" s="266" t="s">
        <v>210</v>
      </c>
      <c r="D2" s="266"/>
      <c r="E2" s="266"/>
      <c r="F2" s="266"/>
      <c r="G2" s="266"/>
      <c r="H2" s="266"/>
      <c r="I2" s="262"/>
      <c r="J2" s="263"/>
      <c r="K2" s="263"/>
      <c r="M2" s="356" t="s">
        <v>62</v>
      </c>
    </row>
    <row r="3" spans="2:14" ht="37.5" customHeight="1" x14ac:dyDescent="0.25">
      <c r="B3" s="260"/>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297</v>
      </c>
      <c r="G6" s="275"/>
      <c r="H6" s="275"/>
      <c r="I6" s="275"/>
      <c r="J6" s="276"/>
      <c r="K6" s="276"/>
      <c r="M6" s="356" t="s">
        <v>75</v>
      </c>
      <c r="N6" s="271" t="s">
        <v>76</v>
      </c>
    </row>
    <row r="7" spans="2:14" ht="30.75" customHeight="1" x14ac:dyDescent="0.25">
      <c r="B7" s="272" t="s">
        <v>217</v>
      </c>
      <c r="C7" s="273" t="s">
        <v>78</v>
      </c>
      <c r="D7" s="274" t="s">
        <v>218</v>
      </c>
      <c r="E7" s="274"/>
      <c r="F7" s="277" t="s">
        <v>219</v>
      </c>
      <c r="G7" s="277"/>
      <c r="H7" s="278" t="s">
        <v>220</v>
      </c>
      <c r="I7" s="279" t="s">
        <v>78</v>
      </c>
      <c r="J7" s="280"/>
      <c r="K7" s="280"/>
      <c r="M7" s="356" t="s">
        <v>82</v>
      </c>
      <c r="N7" s="271" t="s">
        <v>83</v>
      </c>
    </row>
    <row r="8" spans="2:14" ht="30.75" customHeight="1" x14ac:dyDescent="0.25">
      <c r="B8" s="272" t="s">
        <v>221</v>
      </c>
      <c r="C8" s="277" t="s">
        <v>222</v>
      </c>
      <c r="D8" s="277"/>
      <c r="E8" s="277"/>
      <c r="F8" s="277"/>
      <c r="G8" s="278" t="s">
        <v>223</v>
      </c>
      <c r="H8" s="281">
        <v>7555</v>
      </c>
      <c r="I8" s="281"/>
      <c r="J8" s="282"/>
      <c r="K8" s="282"/>
      <c r="M8" s="356" t="s">
        <v>87</v>
      </c>
      <c r="N8" s="271"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271" t="s">
        <v>96</v>
      </c>
    </row>
    <row r="12" spans="2:14" ht="30.75" customHeight="1" x14ac:dyDescent="0.25">
      <c r="B12" s="272" t="s">
        <v>229</v>
      </c>
      <c r="C12" s="359" t="s">
        <v>298</v>
      </c>
      <c r="D12" s="359"/>
      <c r="E12" s="359"/>
      <c r="F12" s="359"/>
      <c r="G12" s="278" t="s">
        <v>231</v>
      </c>
      <c r="H12" s="289" t="s">
        <v>100</v>
      </c>
      <c r="I12" s="289"/>
      <c r="J12" s="280"/>
      <c r="K12" s="280"/>
      <c r="M12" s="358" t="s">
        <v>101</v>
      </c>
      <c r="N12" s="271"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36.75" customHeight="1" x14ac:dyDescent="0.25">
      <c r="B14" s="272" t="s">
        <v>235</v>
      </c>
      <c r="C14" s="292" t="s">
        <v>299</v>
      </c>
      <c r="D14" s="292"/>
      <c r="E14" s="292"/>
      <c r="F14" s="292"/>
      <c r="G14" s="292"/>
      <c r="H14" s="292"/>
      <c r="I14" s="292"/>
      <c r="J14" s="286"/>
      <c r="K14" s="286"/>
      <c r="M14" s="358" t="s">
        <v>108</v>
      </c>
      <c r="N14" s="271"/>
    </row>
    <row r="15" spans="2:14" ht="30.75" customHeight="1" x14ac:dyDescent="0.25">
      <c r="B15" s="272" t="s">
        <v>237</v>
      </c>
      <c r="C15" s="292" t="s">
        <v>300</v>
      </c>
      <c r="D15" s="292"/>
      <c r="E15" s="292"/>
      <c r="F15" s="292"/>
      <c r="G15" s="292"/>
      <c r="H15" s="292"/>
      <c r="I15" s="292"/>
      <c r="J15" s="293"/>
      <c r="K15" s="293"/>
      <c r="M15" s="358" t="s">
        <v>112</v>
      </c>
      <c r="N15" s="271"/>
    </row>
    <row r="16" spans="2:14" ht="30.75" customHeight="1" x14ac:dyDescent="0.25">
      <c r="B16" s="272" t="s">
        <v>239</v>
      </c>
      <c r="C16" s="294" t="s">
        <v>301</v>
      </c>
      <c r="D16" s="294"/>
      <c r="E16" s="294"/>
      <c r="F16" s="294"/>
      <c r="G16" s="294"/>
      <c r="H16" s="294"/>
      <c r="I16" s="294"/>
      <c r="J16" s="295"/>
      <c r="K16" s="295"/>
      <c r="M16" s="358"/>
      <c r="N16" s="271"/>
    </row>
    <row r="17" spans="2:14" ht="30.75" customHeight="1" x14ac:dyDescent="0.25">
      <c r="B17" s="272" t="s">
        <v>241</v>
      </c>
      <c r="C17" s="287" t="s">
        <v>302</v>
      </c>
      <c r="D17" s="287"/>
      <c r="E17" s="287"/>
      <c r="F17" s="287"/>
      <c r="G17" s="287"/>
      <c r="H17" s="287"/>
      <c r="I17" s="287"/>
      <c r="J17" s="296"/>
      <c r="K17" s="296"/>
      <c r="M17" s="358" t="s">
        <v>100</v>
      </c>
      <c r="N17" s="271"/>
    </row>
    <row r="18" spans="2:14" ht="18" customHeight="1" x14ac:dyDescent="0.25">
      <c r="B18" s="297" t="s">
        <v>243</v>
      </c>
      <c r="C18" s="298" t="s">
        <v>244</v>
      </c>
      <c r="D18" s="298"/>
      <c r="E18" s="298"/>
      <c r="F18" s="299" t="s">
        <v>245</v>
      </c>
      <c r="G18" s="299"/>
      <c r="H18" s="299"/>
      <c r="I18" s="299"/>
      <c r="J18" s="300"/>
      <c r="K18" s="300"/>
      <c r="M18" s="358" t="s">
        <v>122</v>
      </c>
      <c r="N18" s="271"/>
    </row>
    <row r="19" spans="2:14" ht="29.25" customHeight="1" x14ac:dyDescent="0.25">
      <c r="B19" s="297"/>
      <c r="C19" s="338" t="s">
        <v>303</v>
      </c>
      <c r="D19" s="338"/>
      <c r="E19" s="338"/>
      <c r="F19" s="294" t="s">
        <v>304</v>
      </c>
      <c r="G19" s="294"/>
      <c r="H19" s="294"/>
      <c r="I19" s="294"/>
      <c r="J19" s="295"/>
      <c r="K19" s="295"/>
      <c r="M19" s="358" t="s">
        <v>126</v>
      </c>
      <c r="N19" s="271"/>
    </row>
    <row r="20" spans="2:14" ht="30.75" customHeight="1" x14ac:dyDescent="0.25">
      <c r="B20" s="272" t="s">
        <v>248</v>
      </c>
      <c r="C20" s="338" t="s">
        <v>305</v>
      </c>
      <c r="D20" s="338"/>
      <c r="E20" s="338"/>
      <c r="F20" s="289" t="s">
        <v>306</v>
      </c>
      <c r="G20" s="289"/>
      <c r="H20" s="289"/>
      <c r="I20" s="289"/>
      <c r="J20" s="280"/>
      <c r="K20" s="280"/>
      <c r="M20" s="358"/>
      <c r="N20" s="271"/>
    </row>
    <row r="21" spans="2:14" ht="75" customHeight="1" x14ac:dyDescent="0.25">
      <c r="B21" s="272" t="s">
        <v>251</v>
      </c>
      <c r="C21" s="376" t="s">
        <v>370</v>
      </c>
      <c r="D21" s="376"/>
      <c r="E21" s="376"/>
      <c r="F21" s="302" t="s">
        <v>317</v>
      </c>
      <c r="G21" s="302"/>
      <c r="H21" s="302"/>
      <c r="I21" s="302"/>
      <c r="J21" s="293"/>
      <c r="K21" s="293"/>
      <c r="M21" s="361"/>
      <c r="N21" s="271"/>
    </row>
    <row r="22" spans="2:14" ht="23.25" customHeight="1" x14ac:dyDescent="0.25">
      <c r="B22" s="272" t="s">
        <v>254</v>
      </c>
      <c r="C22" s="303">
        <v>44927</v>
      </c>
      <c r="D22" s="303"/>
      <c r="E22" s="303"/>
      <c r="F22" s="278" t="s">
        <v>255</v>
      </c>
      <c r="G22" s="304">
        <v>2</v>
      </c>
      <c r="H22" s="278" t="s">
        <v>256</v>
      </c>
      <c r="I22" s="377">
        <v>5</v>
      </c>
      <c r="J22" s="306"/>
      <c r="K22" s="306"/>
      <c r="M22" s="361"/>
    </row>
    <row r="23" spans="2:14" ht="27" customHeight="1" x14ac:dyDescent="0.25">
      <c r="B23" s="272" t="s">
        <v>257</v>
      </c>
      <c r="C23" s="303">
        <v>45291</v>
      </c>
      <c r="D23" s="303"/>
      <c r="E23" s="303"/>
      <c r="F23" s="278" t="s">
        <v>258</v>
      </c>
      <c r="G23" s="364">
        <v>2</v>
      </c>
      <c r="H23" s="364"/>
      <c r="I23" s="364"/>
      <c r="J23" s="308"/>
      <c r="K23" s="308"/>
      <c r="M23" s="361"/>
    </row>
    <row r="24" spans="2:14" ht="30.75" customHeight="1" x14ac:dyDescent="0.25">
      <c r="B24" s="309" t="s">
        <v>259</v>
      </c>
      <c r="C24" s="310" t="s">
        <v>112</v>
      </c>
      <c r="D24" s="310"/>
      <c r="E24" s="310"/>
      <c r="F24" s="311"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8">
        <v>0.1666</v>
      </c>
      <c r="D27" s="367">
        <v>0.16669999999999999</v>
      </c>
      <c r="E27" s="120">
        <f t="shared" ref="E27:E38" si="0">IF(OR(C27=0,C27=""),0,D27/C27)</f>
        <v>1.0006002400960383</v>
      </c>
      <c r="F27" s="320">
        <f>SUM(C27:C38)</f>
        <v>2.0000000000000004</v>
      </c>
      <c r="G27" s="369">
        <f>SUM(D27:D38)</f>
        <v>1.1249000000000002</v>
      </c>
      <c r="H27" s="322">
        <f>IF(D27="","",(D27*100%)/$G$23)</f>
        <v>8.3349999999999994E-2</v>
      </c>
      <c r="I27" s="379">
        <f>G27+I22</f>
        <v>6.1249000000000002</v>
      </c>
      <c r="J27" s="380"/>
      <c r="K27" s="324"/>
      <c r="M27" s="361"/>
    </row>
    <row r="28" spans="2:14" ht="19.5" customHeight="1" x14ac:dyDescent="0.25">
      <c r="B28" s="317" t="s">
        <v>152</v>
      </c>
      <c r="C28" s="378">
        <v>0.1666</v>
      </c>
      <c r="D28" s="367">
        <v>0.1666</v>
      </c>
      <c r="E28" s="120">
        <f t="shared" si="0"/>
        <v>1</v>
      </c>
      <c r="F28" s="320"/>
      <c r="G28" s="369"/>
      <c r="H28" s="322">
        <f t="shared" ref="H28:H38" si="1">IF(D28="","",(D28*100%)/$G$23+H27)</f>
        <v>0.16664999999999999</v>
      </c>
      <c r="I28" s="379"/>
      <c r="J28" s="324"/>
      <c r="K28" s="324"/>
      <c r="M28" s="361"/>
    </row>
    <row r="29" spans="2:14" ht="19.5" customHeight="1" x14ac:dyDescent="0.25">
      <c r="B29" s="317" t="s">
        <v>153</v>
      </c>
      <c r="C29" s="378">
        <v>0.22919999999999999</v>
      </c>
      <c r="D29" s="367">
        <v>0.22919999999999999</v>
      </c>
      <c r="E29" s="120">
        <f t="shared" si="0"/>
        <v>1</v>
      </c>
      <c r="F29" s="320"/>
      <c r="G29" s="369"/>
      <c r="H29" s="322">
        <f t="shared" si="1"/>
        <v>0.28125</v>
      </c>
      <c r="I29" s="379"/>
      <c r="J29" s="324"/>
      <c r="K29" s="324"/>
      <c r="M29" s="361"/>
    </row>
    <row r="30" spans="2:14" ht="19.5" customHeight="1" x14ac:dyDescent="0.25">
      <c r="B30" s="317" t="s">
        <v>154</v>
      </c>
      <c r="C30" s="378">
        <v>0.1406</v>
      </c>
      <c r="D30" s="367">
        <v>0.1406</v>
      </c>
      <c r="E30" s="120">
        <f t="shared" si="0"/>
        <v>1</v>
      </c>
      <c r="F30" s="320"/>
      <c r="G30" s="369"/>
      <c r="H30" s="322">
        <f t="shared" si="1"/>
        <v>0.35155000000000003</v>
      </c>
      <c r="I30" s="379"/>
      <c r="J30" s="324"/>
      <c r="K30" s="380"/>
    </row>
    <row r="31" spans="2:14" ht="19.5" customHeight="1" x14ac:dyDescent="0.25">
      <c r="B31" s="317" t="s">
        <v>155</v>
      </c>
      <c r="C31" s="378">
        <v>0.1406</v>
      </c>
      <c r="D31" s="367">
        <v>0.1406</v>
      </c>
      <c r="E31" s="120">
        <f t="shared" si="0"/>
        <v>1</v>
      </c>
      <c r="F31" s="320"/>
      <c r="G31" s="369"/>
      <c r="H31" s="322">
        <f t="shared" si="1"/>
        <v>0.42185000000000006</v>
      </c>
      <c r="I31" s="379"/>
      <c r="J31" s="324"/>
      <c r="K31" s="380"/>
    </row>
    <row r="32" spans="2:14" ht="19.5" customHeight="1" x14ac:dyDescent="0.25">
      <c r="B32" s="317" t="s">
        <v>156</v>
      </c>
      <c r="C32" s="378">
        <v>0.1406</v>
      </c>
      <c r="D32" s="367">
        <v>0.1406</v>
      </c>
      <c r="E32" s="120">
        <f t="shared" si="0"/>
        <v>1</v>
      </c>
      <c r="F32" s="320"/>
      <c r="G32" s="369"/>
      <c r="H32" s="322">
        <f t="shared" si="1"/>
        <v>0.49215000000000009</v>
      </c>
      <c r="I32" s="379"/>
      <c r="J32" s="324"/>
      <c r="K32" s="380"/>
    </row>
    <row r="33" spans="2:11" ht="19.5" customHeight="1" x14ac:dyDescent="0.25">
      <c r="B33" s="317" t="s">
        <v>157</v>
      </c>
      <c r="C33" s="378">
        <v>0.1406</v>
      </c>
      <c r="D33" s="367">
        <v>0.1406</v>
      </c>
      <c r="E33" s="120">
        <f t="shared" si="0"/>
        <v>1</v>
      </c>
      <c r="F33" s="320"/>
      <c r="G33" s="369"/>
      <c r="H33" s="322">
        <f t="shared" si="1"/>
        <v>0.56245000000000012</v>
      </c>
      <c r="I33" s="379"/>
      <c r="J33" s="324"/>
      <c r="K33" s="324"/>
    </row>
    <row r="34" spans="2:11" ht="19.5" customHeight="1" x14ac:dyDescent="0.25">
      <c r="B34" s="317" t="s">
        <v>158</v>
      </c>
      <c r="C34" s="378">
        <v>0.1406</v>
      </c>
      <c r="D34" s="367"/>
      <c r="E34" s="120">
        <f t="shared" si="0"/>
        <v>0</v>
      </c>
      <c r="F34" s="320"/>
      <c r="G34" s="369"/>
      <c r="H34" s="322" t="str">
        <f t="shared" si="1"/>
        <v/>
      </c>
      <c r="I34" s="379"/>
      <c r="J34" s="324"/>
      <c r="K34" s="324"/>
    </row>
    <row r="35" spans="2:11" ht="19.5" customHeight="1" x14ac:dyDescent="0.25">
      <c r="B35" s="317" t="s">
        <v>159</v>
      </c>
      <c r="C35" s="378">
        <v>0.1406</v>
      </c>
      <c r="D35" s="367"/>
      <c r="E35" s="120">
        <f t="shared" si="0"/>
        <v>0</v>
      </c>
      <c r="F35" s="320"/>
      <c r="G35" s="369"/>
      <c r="H35" s="322" t="str">
        <f t="shared" si="1"/>
        <v/>
      </c>
      <c r="I35" s="379"/>
      <c r="J35" s="324"/>
      <c r="K35" s="324"/>
    </row>
    <row r="36" spans="2:11" ht="19.5" customHeight="1" x14ac:dyDescent="0.25">
      <c r="B36" s="317" t="s">
        <v>160</v>
      </c>
      <c r="C36" s="378">
        <v>0.14099999999999999</v>
      </c>
      <c r="D36" s="370"/>
      <c r="E36" s="120">
        <f t="shared" si="0"/>
        <v>0</v>
      </c>
      <c r="F36" s="320"/>
      <c r="G36" s="369"/>
      <c r="H36" s="322" t="str">
        <f t="shared" si="1"/>
        <v/>
      </c>
      <c r="I36" s="379"/>
      <c r="J36" s="324"/>
      <c r="K36" s="324"/>
    </row>
    <row r="37" spans="2:11" ht="19.5" customHeight="1" x14ac:dyDescent="0.25">
      <c r="B37" s="317" t="s">
        <v>161</v>
      </c>
      <c r="C37" s="378">
        <v>0.26540000000000002</v>
      </c>
      <c r="D37" s="367"/>
      <c r="E37" s="120">
        <f t="shared" si="0"/>
        <v>0</v>
      </c>
      <c r="F37" s="320"/>
      <c r="G37" s="369"/>
      <c r="H37" s="322" t="str">
        <f t="shared" si="1"/>
        <v/>
      </c>
      <c r="I37" s="379"/>
      <c r="J37" s="324"/>
      <c r="K37" s="324"/>
    </row>
    <row r="38" spans="2:11" ht="19.5" customHeight="1" x14ac:dyDescent="0.25">
      <c r="B38" s="317" t="s">
        <v>162</v>
      </c>
      <c r="C38" s="378">
        <v>0.18759999999999999</v>
      </c>
      <c r="D38" s="367"/>
      <c r="E38" s="120">
        <f t="shared" si="0"/>
        <v>0</v>
      </c>
      <c r="F38" s="320"/>
      <c r="G38" s="369"/>
      <c r="H38" s="322" t="str">
        <f t="shared" si="1"/>
        <v/>
      </c>
      <c r="I38" s="379"/>
      <c r="J38" s="324"/>
      <c r="K38" s="324"/>
    </row>
    <row r="39" spans="2:11" ht="105" customHeight="1" x14ac:dyDescent="0.25">
      <c r="B39" s="326" t="s">
        <v>270</v>
      </c>
      <c r="C39" s="275" t="s">
        <v>376</v>
      </c>
      <c r="D39" s="275"/>
      <c r="E39" s="275"/>
      <c r="F39" s="275"/>
      <c r="G39" s="275"/>
      <c r="H39" s="275"/>
      <c r="I39" s="275"/>
      <c r="J39" s="371"/>
      <c r="K39" s="372"/>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79.349999999999994" customHeight="1" x14ac:dyDescent="0.25">
      <c r="B45" s="272" t="s">
        <v>271</v>
      </c>
      <c r="C45" s="327" t="s">
        <v>377</v>
      </c>
      <c r="D45" s="327"/>
      <c r="E45" s="327"/>
      <c r="F45" s="327"/>
      <c r="G45" s="327"/>
      <c r="H45" s="327"/>
      <c r="I45" s="327"/>
      <c r="J45" s="332"/>
      <c r="K45" s="333"/>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307</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362</v>
      </c>
      <c r="D51" s="248"/>
      <c r="E51" s="248"/>
      <c r="F51" s="248"/>
      <c r="G51" s="248"/>
      <c r="H51" s="248"/>
      <c r="I51" s="248"/>
      <c r="J51" s="328"/>
      <c r="K51" s="329"/>
    </row>
    <row r="52" spans="2:11" ht="28.5" customHeight="1" x14ac:dyDescent="0.25">
      <c r="B52" s="340" t="s">
        <v>283</v>
      </c>
      <c r="C52" s="250" t="s">
        <v>363</v>
      </c>
      <c r="D52" s="250"/>
      <c r="E52" s="250"/>
      <c r="F52" s="250"/>
      <c r="G52" s="250"/>
      <c r="H52" s="250"/>
      <c r="I52" s="250"/>
      <c r="J52" s="328"/>
      <c r="K52" s="329"/>
    </row>
    <row r="53" spans="2:11" ht="30" customHeight="1" x14ac:dyDescent="0.25">
      <c r="B53" s="326" t="s">
        <v>284</v>
      </c>
      <c r="C53" s="294" t="s">
        <v>364</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43" t="s">
        <v>281</v>
      </c>
      <c r="K54" s="34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ixUEYIbIaVPE17FuLcPa76pyvfd9Xo2C1bChE8ItXWw0ioFzZEdwZw1XBMZwrb1AbMhq96EdvmjpGyQRhiuFw==" saltValue="rUBb8mEwGzV5VLvf6z5U3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Normal="100" workbookViewId="0">
      <selection activeCell="C39" sqref="C39:I39"/>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6" t="s">
        <v>61</v>
      </c>
    </row>
    <row r="2" spans="2:14" ht="37.5" customHeight="1" x14ac:dyDescent="0.25">
      <c r="B2" s="260"/>
      <c r="C2" s="266" t="s">
        <v>210</v>
      </c>
      <c r="D2" s="266"/>
      <c r="E2" s="266"/>
      <c r="F2" s="266"/>
      <c r="G2" s="266"/>
      <c r="H2" s="266"/>
      <c r="I2" s="262"/>
      <c r="J2" s="263"/>
      <c r="K2" s="263"/>
      <c r="M2" s="356" t="s">
        <v>62</v>
      </c>
    </row>
    <row r="3" spans="2:14" ht="37.5" customHeight="1" x14ac:dyDescent="0.25">
      <c r="B3" s="260"/>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308</v>
      </c>
      <c r="G6" s="275"/>
      <c r="H6" s="275"/>
      <c r="I6" s="275"/>
      <c r="J6" s="276"/>
      <c r="K6" s="276"/>
      <c r="M6" s="356" t="s">
        <v>75</v>
      </c>
      <c r="N6" s="271" t="s">
        <v>76</v>
      </c>
    </row>
    <row r="7" spans="2:14" ht="30.75" customHeight="1" x14ac:dyDescent="0.25">
      <c r="B7" s="272" t="s">
        <v>217</v>
      </c>
      <c r="C7" s="273" t="s">
        <v>78</v>
      </c>
      <c r="D7" s="274" t="s">
        <v>218</v>
      </c>
      <c r="E7" s="274"/>
      <c r="F7" s="277" t="s">
        <v>219</v>
      </c>
      <c r="G7" s="277"/>
      <c r="H7" s="278" t="s">
        <v>220</v>
      </c>
      <c r="I7" s="279" t="s">
        <v>78</v>
      </c>
      <c r="J7" s="280"/>
      <c r="K7" s="280"/>
      <c r="M7" s="356" t="s">
        <v>82</v>
      </c>
      <c r="N7" s="271" t="s">
        <v>83</v>
      </c>
    </row>
    <row r="8" spans="2:14" ht="30.75" customHeight="1" x14ac:dyDescent="0.25">
      <c r="B8" s="272" t="s">
        <v>221</v>
      </c>
      <c r="C8" s="277" t="s">
        <v>222</v>
      </c>
      <c r="D8" s="277"/>
      <c r="E8" s="277"/>
      <c r="F8" s="277"/>
      <c r="G8" s="278" t="s">
        <v>223</v>
      </c>
      <c r="H8" s="281">
        <v>7555</v>
      </c>
      <c r="I8" s="281"/>
      <c r="J8" s="282"/>
      <c r="K8" s="282"/>
      <c r="M8" s="356" t="s">
        <v>87</v>
      </c>
      <c r="N8" s="271"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271" t="s">
        <v>96</v>
      </c>
    </row>
    <row r="12" spans="2:14" ht="30.75" customHeight="1" x14ac:dyDescent="0.25">
      <c r="B12" s="272" t="s">
        <v>229</v>
      </c>
      <c r="C12" s="359" t="s">
        <v>309</v>
      </c>
      <c r="D12" s="359"/>
      <c r="E12" s="359"/>
      <c r="F12" s="359"/>
      <c r="G12" s="278" t="s">
        <v>231</v>
      </c>
      <c r="H12" s="289" t="s">
        <v>100</v>
      </c>
      <c r="I12" s="289"/>
      <c r="J12" s="280"/>
      <c r="K12" s="280"/>
      <c r="M12" s="358" t="s">
        <v>101</v>
      </c>
      <c r="N12" s="271" t="s">
        <v>78</v>
      </c>
    </row>
    <row r="13" spans="2:14" ht="30.75" customHeight="1" x14ac:dyDescent="0.25">
      <c r="B13" s="272" t="s">
        <v>232</v>
      </c>
      <c r="C13" s="290" t="s">
        <v>233</v>
      </c>
      <c r="D13" s="290"/>
      <c r="E13" s="290"/>
      <c r="F13" s="290"/>
      <c r="G13" s="278" t="s">
        <v>234</v>
      </c>
      <c r="H13" s="287" t="s">
        <v>42</v>
      </c>
      <c r="I13" s="287"/>
      <c r="J13" s="280"/>
      <c r="K13" s="280"/>
      <c r="M13" s="358" t="s">
        <v>105</v>
      </c>
    </row>
    <row r="14" spans="2:14" ht="36.75" customHeight="1" x14ac:dyDescent="0.25">
      <c r="B14" s="272" t="s">
        <v>235</v>
      </c>
      <c r="C14" s="291" t="s">
        <v>310</v>
      </c>
      <c r="D14" s="291"/>
      <c r="E14" s="291"/>
      <c r="F14" s="291"/>
      <c r="G14" s="291"/>
      <c r="H14" s="291"/>
      <c r="I14" s="291"/>
      <c r="J14" s="286"/>
      <c r="K14" s="286"/>
      <c r="M14" s="358" t="s">
        <v>108</v>
      </c>
      <c r="N14" s="271"/>
    </row>
    <row r="15" spans="2:14" ht="30.75" customHeight="1" x14ac:dyDescent="0.25">
      <c r="B15" s="272" t="s">
        <v>237</v>
      </c>
      <c r="C15" s="292" t="s">
        <v>300</v>
      </c>
      <c r="D15" s="292"/>
      <c r="E15" s="292"/>
      <c r="F15" s="292"/>
      <c r="G15" s="292"/>
      <c r="H15" s="292"/>
      <c r="I15" s="292"/>
      <c r="J15" s="293"/>
      <c r="K15" s="293"/>
      <c r="M15" s="358" t="s">
        <v>112</v>
      </c>
      <c r="N15" s="271"/>
    </row>
    <row r="16" spans="2:14" ht="30.75" customHeight="1" x14ac:dyDescent="0.25">
      <c r="B16" s="272" t="s">
        <v>239</v>
      </c>
      <c r="C16" s="294" t="s">
        <v>311</v>
      </c>
      <c r="D16" s="294"/>
      <c r="E16" s="294"/>
      <c r="F16" s="294"/>
      <c r="G16" s="294"/>
      <c r="H16" s="294"/>
      <c r="I16" s="294"/>
      <c r="J16" s="295"/>
      <c r="K16" s="295"/>
      <c r="M16" s="358"/>
      <c r="N16" s="271"/>
    </row>
    <row r="17" spans="2:14" ht="30.75" customHeight="1" x14ac:dyDescent="0.25">
      <c r="B17" s="272" t="s">
        <v>241</v>
      </c>
      <c r="C17" s="287" t="s">
        <v>312</v>
      </c>
      <c r="D17" s="287"/>
      <c r="E17" s="287"/>
      <c r="F17" s="287"/>
      <c r="G17" s="287"/>
      <c r="H17" s="287"/>
      <c r="I17" s="287"/>
      <c r="J17" s="296"/>
      <c r="K17" s="296"/>
      <c r="M17" s="358" t="s">
        <v>100</v>
      </c>
      <c r="N17" s="271"/>
    </row>
    <row r="18" spans="2:14" ht="18" customHeight="1" x14ac:dyDescent="0.25">
      <c r="B18" s="297" t="s">
        <v>243</v>
      </c>
      <c r="C18" s="298" t="s">
        <v>244</v>
      </c>
      <c r="D18" s="298"/>
      <c r="E18" s="298"/>
      <c r="F18" s="299" t="s">
        <v>245</v>
      </c>
      <c r="G18" s="299"/>
      <c r="H18" s="299"/>
      <c r="I18" s="299"/>
      <c r="J18" s="300"/>
      <c r="K18" s="300"/>
      <c r="M18" s="358" t="s">
        <v>122</v>
      </c>
      <c r="N18" s="271"/>
    </row>
    <row r="19" spans="2:14" ht="24" customHeight="1" x14ac:dyDescent="0.25">
      <c r="B19" s="297"/>
      <c r="C19" s="338" t="s">
        <v>313</v>
      </c>
      <c r="D19" s="338"/>
      <c r="E19" s="338"/>
      <c r="F19" s="294" t="s">
        <v>314</v>
      </c>
      <c r="G19" s="294"/>
      <c r="H19" s="294"/>
      <c r="I19" s="294"/>
      <c r="J19" s="295"/>
      <c r="K19" s="295"/>
      <c r="M19" s="358" t="s">
        <v>126</v>
      </c>
      <c r="N19" s="271"/>
    </row>
    <row r="20" spans="2:14" ht="27.75" customHeight="1" x14ac:dyDescent="0.25">
      <c r="B20" s="272" t="s">
        <v>248</v>
      </c>
      <c r="C20" s="338" t="s">
        <v>315</v>
      </c>
      <c r="D20" s="338"/>
      <c r="E20" s="338"/>
      <c r="F20" s="289" t="s">
        <v>316</v>
      </c>
      <c r="G20" s="289"/>
      <c r="H20" s="289"/>
      <c r="I20" s="289"/>
      <c r="J20" s="280"/>
      <c r="K20" s="280"/>
      <c r="M20" s="358"/>
      <c r="N20" s="271"/>
    </row>
    <row r="21" spans="2:14" ht="73.5" customHeight="1" x14ac:dyDescent="0.25">
      <c r="B21" s="272" t="s">
        <v>251</v>
      </c>
      <c r="C21" s="376" t="s">
        <v>370</v>
      </c>
      <c r="D21" s="376"/>
      <c r="E21" s="376"/>
      <c r="F21" s="302" t="s">
        <v>317</v>
      </c>
      <c r="G21" s="302"/>
      <c r="H21" s="302"/>
      <c r="I21" s="302"/>
      <c r="J21" s="293"/>
      <c r="K21" s="293"/>
      <c r="M21" s="361"/>
      <c r="N21" s="271"/>
    </row>
    <row r="22" spans="2:14" ht="23.25" customHeight="1" x14ac:dyDescent="0.25">
      <c r="B22" s="272" t="s">
        <v>254</v>
      </c>
      <c r="C22" s="303">
        <v>44927</v>
      </c>
      <c r="D22" s="303"/>
      <c r="E22" s="303"/>
      <c r="F22" s="278" t="s">
        <v>255</v>
      </c>
      <c r="G22" s="304">
        <v>1</v>
      </c>
      <c r="H22" s="278" t="s">
        <v>256</v>
      </c>
      <c r="I22" s="362">
        <v>3</v>
      </c>
      <c r="J22" s="306"/>
      <c r="K22" s="306"/>
      <c r="M22" s="361"/>
    </row>
    <row r="23" spans="2:14" ht="27" customHeight="1" x14ac:dyDescent="0.25">
      <c r="B23" s="272" t="s">
        <v>257</v>
      </c>
      <c r="C23" s="303">
        <v>45291</v>
      </c>
      <c r="D23" s="303"/>
      <c r="E23" s="303"/>
      <c r="F23" s="278" t="s">
        <v>258</v>
      </c>
      <c r="G23" s="364">
        <v>1</v>
      </c>
      <c r="H23" s="364"/>
      <c r="I23" s="364"/>
      <c r="J23" s="308"/>
      <c r="K23" s="308"/>
      <c r="M23" s="361"/>
    </row>
    <row r="24" spans="2:14" ht="30.75" customHeight="1" x14ac:dyDescent="0.25">
      <c r="B24" s="309" t="s">
        <v>259</v>
      </c>
      <c r="C24" s="310" t="s">
        <v>112</v>
      </c>
      <c r="D24" s="310"/>
      <c r="E24" s="310"/>
      <c r="F24" s="311"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8">
        <v>1.47E-2</v>
      </c>
      <c r="D27" s="370">
        <v>1.47E-2</v>
      </c>
      <c r="E27" s="120">
        <f t="shared" ref="E27:E38" si="0">IF(OR(C27=0,C27=""),0,D27/C27)</f>
        <v>1</v>
      </c>
      <c r="F27" s="381">
        <f>SUM(C27:C38)</f>
        <v>1</v>
      </c>
      <c r="G27" s="382">
        <f>SUM(D27:D38)</f>
        <v>0.69180000000000008</v>
      </c>
      <c r="H27" s="322">
        <f>IF(D27="","",(D27*100%)/$G$23)</f>
        <v>1.47E-2</v>
      </c>
      <c r="I27" s="323">
        <f>G27+I22</f>
        <v>3.6918000000000002</v>
      </c>
      <c r="J27" s="324"/>
      <c r="K27" s="324"/>
      <c r="M27" s="361"/>
    </row>
    <row r="28" spans="2:14" ht="19.5" customHeight="1" x14ac:dyDescent="0.25">
      <c r="B28" s="317" t="s">
        <v>152</v>
      </c>
      <c r="C28" s="378">
        <v>0.13220000000000001</v>
      </c>
      <c r="D28" s="370">
        <v>0</v>
      </c>
      <c r="E28" s="120">
        <f t="shared" si="0"/>
        <v>0</v>
      </c>
      <c r="F28" s="381"/>
      <c r="G28" s="382"/>
      <c r="H28" s="322">
        <f t="shared" ref="H28:H38" si="1">IF(D28="","",(D28*100%)/$G$23+H27)</f>
        <v>1.47E-2</v>
      </c>
      <c r="I28" s="323"/>
      <c r="J28" s="324"/>
      <c r="K28" s="324"/>
      <c r="M28" s="361"/>
    </row>
    <row r="29" spans="2:14" ht="19.5" customHeight="1" x14ac:dyDescent="0.25">
      <c r="B29" s="317" t="s">
        <v>153</v>
      </c>
      <c r="C29" s="378">
        <v>0.13220000000000001</v>
      </c>
      <c r="D29" s="370">
        <v>0.26440000000000002</v>
      </c>
      <c r="E29" s="120">
        <f t="shared" si="0"/>
        <v>2</v>
      </c>
      <c r="F29" s="381"/>
      <c r="G29" s="382"/>
      <c r="H29" s="322">
        <f t="shared" si="1"/>
        <v>0.27910000000000001</v>
      </c>
      <c r="I29" s="323"/>
      <c r="J29" s="324"/>
      <c r="K29" s="324"/>
      <c r="M29" s="361"/>
    </row>
    <row r="30" spans="2:14" ht="19.5" customHeight="1" x14ac:dyDescent="0.25">
      <c r="B30" s="317" t="s">
        <v>154</v>
      </c>
      <c r="C30" s="378">
        <v>0.13250000000000001</v>
      </c>
      <c r="D30" s="370">
        <v>0.13250000000000001</v>
      </c>
      <c r="E30" s="120">
        <f t="shared" si="0"/>
        <v>1</v>
      </c>
      <c r="F30" s="381"/>
      <c r="G30" s="382"/>
      <c r="H30" s="322">
        <f t="shared" si="1"/>
        <v>0.41160000000000002</v>
      </c>
      <c r="I30" s="323"/>
      <c r="J30" s="324"/>
      <c r="K30" s="324"/>
    </row>
    <row r="31" spans="2:14" ht="19.5" customHeight="1" x14ac:dyDescent="0.25">
      <c r="B31" s="317" t="s">
        <v>155</v>
      </c>
      <c r="C31" s="378">
        <v>9.3399999999999997E-2</v>
      </c>
      <c r="D31" s="370">
        <v>9.3399999999999997E-2</v>
      </c>
      <c r="E31" s="120">
        <f t="shared" si="0"/>
        <v>1</v>
      </c>
      <c r="F31" s="381"/>
      <c r="G31" s="382"/>
      <c r="H31" s="322">
        <f t="shared" si="1"/>
        <v>0.505</v>
      </c>
      <c r="I31" s="323"/>
      <c r="J31" s="324"/>
      <c r="K31" s="324"/>
    </row>
    <row r="32" spans="2:14" ht="19.5" customHeight="1" x14ac:dyDescent="0.25">
      <c r="B32" s="317" t="s">
        <v>156</v>
      </c>
      <c r="C32" s="378">
        <v>9.3399999999999997E-2</v>
      </c>
      <c r="D32" s="370">
        <v>9.3399999999999997E-2</v>
      </c>
      <c r="E32" s="120">
        <f t="shared" si="0"/>
        <v>1</v>
      </c>
      <c r="F32" s="381"/>
      <c r="G32" s="382"/>
      <c r="H32" s="322">
        <f t="shared" si="1"/>
        <v>0.59840000000000004</v>
      </c>
      <c r="I32" s="323"/>
      <c r="J32" s="324"/>
      <c r="K32" s="324"/>
    </row>
    <row r="33" spans="2:11" ht="19.5" customHeight="1" x14ac:dyDescent="0.25">
      <c r="B33" s="317" t="s">
        <v>157</v>
      </c>
      <c r="C33" s="378">
        <v>9.3399999999999997E-2</v>
      </c>
      <c r="D33" s="370">
        <v>9.3399999999999997E-2</v>
      </c>
      <c r="E33" s="120">
        <f t="shared" si="0"/>
        <v>1</v>
      </c>
      <c r="F33" s="381"/>
      <c r="G33" s="382"/>
      <c r="H33" s="322">
        <f t="shared" si="1"/>
        <v>0.69180000000000008</v>
      </c>
      <c r="I33" s="323"/>
      <c r="J33" s="324"/>
      <c r="K33" s="324"/>
    </row>
    <row r="34" spans="2:11" ht="19.5" customHeight="1" x14ac:dyDescent="0.25">
      <c r="B34" s="317" t="s">
        <v>158</v>
      </c>
      <c r="C34" s="378">
        <v>9.3399999999999997E-2</v>
      </c>
      <c r="D34" s="370"/>
      <c r="E34" s="120">
        <f t="shared" si="0"/>
        <v>0</v>
      </c>
      <c r="F34" s="381"/>
      <c r="G34" s="382"/>
      <c r="H34" s="322" t="str">
        <f t="shared" si="1"/>
        <v/>
      </c>
      <c r="I34" s="323"/>
      <c r="J34" s="324"/>
      <c r="K34" s="324"/>
    </row>
    <row r="35" spans="2:11" ht="19.5" customHeight="1" x14ac:dyDescent="0.25">
      <c r="B35" s="317" t="s">
        <v>159</v>
      </c>
      <c r="C35" s="378">
        <v>9.2799999999999994E-2</v>
      </c>
      <c r="D35" s="370"/>
      <c r="E35" s="120">
        <f t="shared" si="0"/>
        <v>0</v>
      </c>
      <c r="F35" s="381"/>
      <c r="G35" s="382"/>
      <c r="H35" s="322" t="str">
        <f t="shared" si="1"/>
        <v/>
      </c>
      <c r="I35" s="323"/>
      <c r="J35" s="324"/>
      <c r="K35" s="324"/>
    </row>
    <row r="36" spans="2:11" ht="19.5" customHeight="1" x14ac:dyDescent="0.25">
      <c r="B36" s="317" t="s">
        <v>160</v>
      </c>
      <c r="C36" s="378">
        <v>9.2799999999999994E-2</v>
      </c>
      <c r="D36" s="370"/>
      <c r="E36" s="120">
        <f t="shared" si="0"/>
        <v>0</v>
      </c>
      <c r="F36" s="381"/>
      <c r="G36" s="382"/>
      <c r="H36" s="322" t="str">
        <f t="shared" si="1"/>
        <v/>
      </c>
      <c r="I36" s="323"/>
      <c r="J36" s="324"/>
      <c r="K36" s="324"/>
    </row>
    <row r="37" spans="2:11" ht="19.5" customHeight="1" x14ac:dyDescent="0.25">
      <c r="B37" s="317" t="s">
        <v>161</v>
      </c>
      <c r="C37" s="378">
        <v>1.46E-2</v>
      </c>
      <c r="D37" s="370"/>
      <c r="E37" s="120">
        <f t="shared" si="0"/>
        <v>0</v>
      </c>
      <c r="F37" s="381"/>
      <c r="G37" s="382"/>
      <c r="H37" s="322" t="str">
        <f t="shared" si="1"/>
        <v/>
      </c>
      <c r="I37" s="323"/>
      <c r="J37" s="324"/>
      <c r="K37" s="324"/>
    </row>
    <row r="38" spans="2:11" ht="19.5" customHeight="1" x14ac:dyDescent="0.25">
      <c r="B38" s="317" t="s">
        <v>162</v>
      </c>
      <c r="C38" s="378">
        <v>1.46E-2</v>
      </c>
      <c r="D38" s="370"/>
      <c r="E38" s="120">
        <f t="shared" si="0"/>
        <v>0</v>
      </c>
      <c r="F38" s="381"/>
      <c r="G38" s="382"/>
      <c r="H38" s="322" t="str">
        <f t="shared" si="1"/>
        <v/>
      </c>
      <c r="I38" s="323"/>
      <c r="J38" s="324"/>
      <c r="K38" s="324"/>
    </row>
    <row r="39" spans="2:11" ht="101.25" customHeight="1" x14ac:dyDescent="0.25">
      <c r="B39" s="326" t="s">
        <v>270</v>
      </c>
      <c r="C39" s="327" t="s">
        <v>378</v>
      </c>
      <c r="D39" s="327"/>
      <c r="E39" s="327"/>
      <c r="F39" s="327"/>
      <c r="G39" s="327"/>
      <c r="H39" s="327"/>
      <c r="I39" s="327"/>
      <c r="J39" s="371"/>
      <c r="K39" s="372"/>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83.25" customHeight="1" x14ac:dyDescent="0.25">
      <c r="B45" s="272" t="s">
        <v>271</v>
      </c>
      <c r="C45" s="327" t="s">
        <v>379</v>
      </c>
      <c r="D45" s="327"/>
      <c r="E45" s="327"/>
      <c r="F45" s="327"/>
      <c r="G45" s="327"/>
      <c r="H45" s="327"/>
      <c r="I45" s="327"/>
      <c r="J45" s="332"/>
      <c r="K45" s="333"/>
    </row>
    <row r="46" spans="2:11" ht="48" customHeight="1" x14ac:dyDescent="0.25">
      <c r="B46" s="272" t="s">
        <v>272</v>
      </c>
      <c r="C46" s="327" t="s">
        <v>273</v>
      </c>
      <c r="D46" s="327"/>
      <c r="E46" s="327"/>
      <c r="F46" s="327"/>
      <c r="G46" s="327"/>
      <c r="H46" s="327"/>
      <c r="I46" s="327"/>
      <c r="J46" s="334"/>
      <c r="K46" s="334"/>
    </row>
    <row r="47" spans="2:11" ht="66" customHeight="1" x14ac:dyDescent="0.25">
      <c r="B47" s="326" t="s">
        <v>274</v>
      </c>
      <c r="C47" s="275" t="s">
        <v>318</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30.75" customHeight="1" x14ac:dyDescent="0.25">
      <c r="B50" s="297"/>
      <c r="C50" s="337" t="s">
        <v>281</v>
      </c>
      <c r="D50" s="338" t="s">
        <v>281</v>
      </c>
      <c r="E50" s="338"/>
      <c r="F50" s="338"/>
      <c r="G50" s="294" t="s">
        <v>281</v>
      </c>
      <c r="H50" s="294"/>
      <c r="I50" s="294"/>
      <c r="J50" s="336"/>
      <c r="K50" s="336"/>
    </row>
    <row r="51" spans="2:11" ht="32.25" customHeight="1" x14ac:dyDescent="0.25">
      <c r="B51" s="339" t="s">
        <v>282</v>
      </c>
      <c r="C51" s="248" t="s">
        <v>362</v>
      </c>
      <c r="D51" s="248"/>
      <c r="E51" s="248"/>
      <c r="F51" s="248"/>
      <c r="G51" s="248"/>
      <c r="H51" s="248"/>
      <c r="I51" s="248"/>
      <c r="J51" s="371"/>
      <c r="K51" s="372"/>
    </row>
    <row r="52" spans="2:11" ht="28.5" customHeight="1" x14ac:dyDescent="0.25">
      <c r="B52" s="340" t="s">
        <v>283</v>
      </c>
      <c r="C52" s="250" t="s">
        <v>363</v>
      </c>
      <c r="D52" s="250"/>
      <c r="E52" s="250"/>
      <c r="F52" s="250"/>
      <c r="G52" s="250"/>
      <c r="H52" s="250"/>
      <c r="I52" s="250"/>
      <c r="J52" s="371"/>
      <c r="K52" s="372"/>
    </row>
    <row r="53" spans="2:11" ht="30" customHeight="1" x14ac:dyDescent="0.25">
      <c r="B53" s="326" t="s">
        <v>284</v>
      </c>
      <c r="C53" s="294" t="s">
        <v>364</v>
      </c>
      <c r="D53" s="294"/>
      <c r="E53" s="294"/>
      <c r="F53" s="294"/>
      <c r="G53" s="294"/>
      <c r="H53" s="294"/>
      <c r="I53" s="294"/>
      <c r="J53" s="371"/>
      <c r="K53" s="372"/>
    </row>
    <row r="54" spans="2:11" ht="31.5" customHeight="1" x14ac:dyDescent="0.25">
      <c r="B54" s="341" t="s">
        <v>285</v>
      </c>
      <c r="C54" s="342" t="s">
        <v>281</v>
      </c>
      <c r="D54" s="342"/>
      <c r="E54" s="342"/>
      <c r="F54" s="342"/>
      <c r="G54" s="342"/>
      <c r="H54" s="342"/>
      <c r="I54" s="342"/>
      <c r="J54" s="383" t="s">
        <v>281</v>
      </c>
      <c r="K54" s="38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2N//OePcwhkWoIRBzLA7qa7FP7dU0RZQVze1lblYJGYcvIV+7jNcemqq1/FXkEDudehswEshkMlalb4zaWV9wQ==" saltValue="PHIN10b+S/8EGTvY36VSP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328</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329</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330</v>
      </c>
      <c r="D14" s="207"/>
      <c r="E14" s="207"/>
      <c r="F14" s="207"/>
      <c r="G14" s="207"/>
      <c r="H14" s="207"/>
      <c r="I14" s="207"/>
      <c r="J14" s="43"/>
      <c r="K14" s="43"/>
      <c r="M14" s="46"/>
      <c r="N14" s="34" t="s">
        <v>96</v>
      </c>
    </row>
    <row r="15" spans="2:14" ht="30.75" customHeight="1" x14ac:dyDescent="0.25">
      <c r="B15" s="38" t="s">
        <v>97</v>
      </c>
      <c r="C15" s="208" t="s">
        <v>331</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332</v>
      </c>
      <c r="D17" s="206"/>
      <c r="E17" s="206"/>
      <c r="F17" s="206"/>
      <c r="G17" s="206"/>
      <c r="H17" s="206"/>
      <c r="I17" s="206"/>
      <c r="J17" s="47"/>
      <c r="K17" s="47"/>
      <c r="M17" s="46" t="s">
        <v>108</v>
      </c>
      <c r="N17" s="34" t="s">
        <v>109</v>
      </c>
    </row>
    <row r="18" spans="2:14" ht="30.75" customHeight="1" x14ac:dyDescent="0.25">
      <c r="B18" s="38" t="s">
        <v>110</v>
      </c>
      <c r="C18" s="199" t="s">
        <v>333</v>
      </c>
      <c r="D18" s="199"/>
      <c r="E18" s="199"/>
      <c r="F18" s="199"/>
      <c r="G18" s="199"/>
      <c r="H18" s="199"/>
      <c r="I18" s="199"/>
      <c r="J18" s="48"/>
      <c r="K18" s="48"/>
      <c r="M18" s="46" t="s">
        <v>112</v>
      </c>
      <c r="N18" s="34" t="s">
        <v>113</v>
      </c>
    </row>
    <row r="19" spans="2:14" ht="30.75" customHeight="1" x14ac:dyDescent="0.25">
      <c r="B19" s="38" t="s">
        <v>114</v>
      </c>
      <c r="C19" s="249" t="s">
        <v>334</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335</v>
      </c>
      <c r="D22" s="251"/>
      <c r="E22" s="251"/>
      <c r="F22" s="249" t="s">
        <v>336</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337</v>
      </c>
      <c r="D24" s="247"/>
      <c r="E24" s="247"/>
      <c r="F24" s="249" t="s">
        <v>338</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339</v>
      </c>
      <c r="D55" s="228"/>
      <c r="E55" s="234" t="s">
        <v>175</v>
      </c>
      <c r="F55" s="234"/>
      <c r="G55" s="235" t="s">
        <v>340</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formula2>0</formula2>
    </dataValidation>
    <dataValidation type="list" allowBlank="1" showInputMessage="1" showErrorMessage="1" sqref="C12:F12" xr:uid="{00000000-0002-0000-0700-000001000000}">
      <formula1>$M$9:$M$12</formula1>
      <formula2>0</formula2>
    </dataValidation>
    <dataValidation type="list" allowBlank="1" showInputMessage="1" showErrorMessage="1" sqref="K15" xr:uid="{00000000-0002-0000-0700-000002000000}">
      <formula1>O20:O22</formula1>
      <formula2>0</formula2>
    </dataValidation>
    <dataValidation type="list" allowBlank="1" showInputMessage="1" showErrorMessage="1" sqref="H15:J15" xr:uid="{00000000-0002-0000-0700-000003000000}">
      <formula1>M20:M22</formula1>
      <formula2>0</formula2>
    </dataValidation>
    <dataValidation type="list" allowBlank="1" showInputMessage="1" showErrorMessage="1" sqref="J13:K13" xr:uid="{00000000-0002-0000-0700-000004000000}">
      <formula1>$M$24:$M$31</formula1>
      <formula2>0</formula2>
    </dataValidation>
    <dataValidation type="list" allowBlank="1" showInputMessage="1" showErrorMessage="1" sqref="C13:I13" xr:uid="{00000000-0002-0000-0700-000005000000}">
      <formula1>$N$17:$N$24</formula1>
      <formula2>0</formula2>
    </dataValidation>
    <dataValidation type="list" allowBlank="1" showInputMessage="1" showErrorMessage="1" sqref="H16:I16" xr:uid="{00000000-0002-0000-0700-000006000000}">
      <formula1>$N$8:$N$11</formula1>
      <formula2>0</formula2>
    </dataValidation>
    <dataValidation type="list" allowBlank="1" showInputMessage="1" showErrorMessage="1" sqref="C10 I10" xr:uid="{00000000-0002-0000-07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341</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342</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343</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344</v>
      </c>
      <c r="L9" s="151" t="s">
        <v>345</v>
      </c>
    </row>
    <row r="10" spans="10:12" x14ac:dyDescent="0.25">
      <c r="J10" s="152" t="s">
        <v>346</v>
      </c>
      <c r="K10" s="152">
        <v>77</v>
      </c>
      <c r="L10" s="152">
        <v>2</v>
      </c>
    </row>
    <row r="11" spans="10:12" x14ac:dyDescent="0.25">
      <c r="J11" s="112"/>
      <c r="K11" s="112"/>
      <c r="L11" s="112">
        <v>37</v>
      </c>
    </row>
    <row r="12" spans="10:12" x14ac:dyDescent="0.25">
      <c r="J12" s="112"/>
      <c r="K12" s="112"/>
      <c r="L12" s="112">
        <v>43</v>
      </c>
    </row>
    <row r="13" spans="10:12" x14ac:dyDescent="0.25">
      <c r="K13" s="112" t="s">
        <v>347</v>
      </c>
      <c r="L13" s="153">
        <f>SUM(L10:L12)</f>
        <v>82</v>
      </c>
    </row>
    <row r="14" spans="10:12" x14ac:dyDescent="0.25">
      <c r="J14" s="152" t="s">
        <v>348</v>
      </c>
      <c r="K14" s="152">
        <v>115</v>
      </c>
      <c r="L14" s="152">
        <v>16</v>
      </c>
    </row>
    <row r="15" spans="10:12" x14ac:dyDescent="0.25">
      <c r="J15" s="112"/>
      <c r="K15" s="112"/>
      <c r="L15" s="112">
        <v>27</v>
      </c>
    </row>
    <row r="16" spans="10:12" x14ac:dyDescent="0.25">
      <c r="J16" s="112"/>
      <c r="K16" s="112"/>
      <c r="L16" s="112">
        <v>10</v>
      </c>
    </row>
    <row r="17" spans="10:14" x14ac:dyDescent="0.25">
      <c r="J17" s="112"/>
      <c r="K17" s="112" t="s">
        <v>347</v>
      </c>
      <c r="L17" s="153">
        <f>SUM(L14:L16)</f>
        <v>53</v>
      </c>
    </row>
    <row r="18" spans="10:14" x14ac:dyDescent="0.25">
      <c r="J18" s="152" t="s">
        <v>349</v>
      </c>
      <c r="K18" s="152">
        <v>7</v>
      </c>
      <c r="L18" s="152">
        <v>13</v>
      </c>
    </row>
    <row r="19" spans="10:14" x14ac:dyDescent="0.25">
      <c r="J19" s="112"/>
      <c r="K19" s="112"/>
      <c r="L19" s="112">
        <v>14</v>
      </c>
    </row>
    <row r="20" spans="10:14" x14ac:dyDescent="0.25">
      <c r="J20" s="112"/>
      <c r="K20" s="112"/>
      <c r="L20" s="112">
        <v>10</v>
      </c>
    </row>
    <row r="21" spans="10:14" x14ac:dyDescent="0.25">
      <c r="J21" s="112"/>
      <c r="K21" s="112" t="s">
        <v>347</v>
      </c>
      <c r="L21" s="153">
        <f>SUM(L18:L20)</f>
        <v>37</v>
      </c>
    </row>
    <row r="22" spans="10:14" x14ac:dyDescent="0.25">
      <c r="J22" s="152" t="s">
        <v>350</v>
      </c>
      <c r="K22" s="152">
        <v>52</v>
      </c>
      <c r="L22" s="152">
        <v>10</v>
      </c>
    </row>
    <row r="23" spans="10:14" x14ac:dyDescent="0.25">
      <c r="J23" s="112"/>
      <c r="K23" s="112"/>
      <c r="L23" s="112">
        <v>0</v>
      </c>
    </row>
    <row r="24" spans="10:14" x14ac:dyDescent="0.25">
      <c r="J24" s="112"/>
      <c r="K24" s="112"/>
      <c r="L24" s="112">
        <v>59</v>
      </c>
    </row>
    <row r="25" spans="10:14" x14ac:dyDescent="0.25">
      <c r="J25" s="112"/>
      <c r="K25" s="112" t="s">
        <v>347</v>
      </c>
      <c r="L25" s="153">
        <f>SUM(L22:L24)</f>
        <v>69</v>
      </c>
    </row>
    <row r="27" spans="10:14" x14ac:dyDescent="0.25">
      <c r="J27" s="154" t="s">
        <v>351</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6D9F1"/>
  </sheetPr>
  <dimension ref="A1:AMI60"/>
  <sheetViews>
    <sheetView zoomScaleNormal="100" workbookViewId="0">
      <selection activeCell="C39" sqref="C39:I39"/>
    </sheetView>
  </sheetViews>
  <sheetFormatPr baseColWidth="10" defaultColWidth="0" defaultRowHeight="15" zeroHeight="1" x14ac:dyDescent="0.25"/>
  <cols>
    <col min="1" max="1" width="1" style="259" customWidth="1"/>
    <col min="2" max="2" width="25.42578125" style="351" customWidth="1"/>
    <col min="3" max="3" width="14.42578125" style="259" customWidth="1"/>
    <col min="4" max="4" width="20.140625" style="259" customWidth="1"/>
    <col min="5" max="5" width="16.42578125" style="259" customWidth="1"/>
    <col min="6" max="6" width="25" style="259" customWidth="1"/>
    <col min="7" max="7" width="22" style="352"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2:13" ht="37.5" customHeight="1" x14ac:dyDescent="0.25">
      <c r="B1" s="260"/>
      <c r="C1" s="261" t="s">
        <v>1</v>
      </c>
      <c r="D1" s="261"/>
      <c r="E1" s="261"/>
      <c r="F1" s="261"/>
      <c r="G1" s="261"/>
      <c r="H1" s="261"/>
      <c r="I1" s="262"/>
      <c r="J1" s="263"/>
      <c r="K1" s="263"/>
    </row>
    <row r="2" spans="2:13" ht="37.5" customHeight="1" x14ac:dyDescent="0.25">
      <c r="B2" s="260"/>
      <c r="C2" s="266" t="s">
        <v>210</v>
      </c>
      <c r="D2" s="266"/>
      <c r="E2" s="266"/>
      <c r="F2" s="266"/>
      <c r="G2" s="266"/>
      <c r="H2" s="266"/>
      <c r="I2" s="262"/>
      <c r="J2" s="263"/>
      <c r="K2" s="263"/>
    </row>
    <row r="3" spans="2:13" ht="37.5" customHeight="1" x14ac:dyDescent="0.25">
      <c r="B3" s="260"/>
      <c r="C3" s="266" t="s">
        <v>211</v>
      </c>
      <c r="D3" s="266"/>
      <c r="E3" s="266"/>
      <c r="F3" s="266" t="s">
        <v>212</v>
      </c>
      <c r="G3" s="266"/>
      <c r="H3" s="266"/>
      <c r="I3" s="262"/>
      <c r="J3" s="263"/>
      <c r="K3" s="263"/>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271" t="s">
        <v>71</v>
      </c>
    </row>
    <row r="6" spans="2:13" ht="30.75" customHeight="1" x14ac:dyDescent="0.25">
      <c r="B6" s="272" t="s">
        <v>214</v>
      </c>
      <c r="C6" s="273">
        <v>5</v>
      </c>
      <c r="D6" s="274" t="s">
        <v>215</v>
      </c>
      <c r="E6" s="274"/>
      <c r="F6" s="294" t="s">
        <v>319</v>
      </c>
      <c r="G6" s="294"/>
      <c r="H6" s="294"/>
      <c r="I6" s="294"/>
      <c r="J6" s="276"/>
      <c r="K6" s="276"/>
      <c r="M6" s="271" t="s">
        <v>76</v>
      </c>
    </row>
    <row r="7" spans="2:13" ht="30.75" customHeight="1" x14ac:dyDescent="0.25">
      <c r="B7" s="272" t="s">
        <v>217</v>
      </c>
      <c r="C7" s="273" t="s">
        <v>78</v>
      </c>
      <c r="D7" s="274" t="s">
        <v>218</v>
      </c>
      <c r="E7" s="274"/>
      <c r="F7" s="338" t="s">
        <v>219</v>
      </c>
      <c r="G7" s="338"/>
      <c r="H7" s="278" t="s">
        <v>220</v>
      </c>
      <c r="I7" s="279" t="s">
        <v>78</v>
      </c>
      <c r="J7" s="280"/>
      <c r="K7" s="280"/>
      <c r="M7" s="271" t="s">
        <v>83</v>
      </c>
    </row>
    <row r="8" spans="2:13" ht="30.75" customHeight="1" x14ac:dyDescent="0.25">
      <c r="B8" s="272" t="s">
        <v>221</v>
      </c>
      <c r="C8" s="338" t="s">
        <v>222</v>
      </c>
      <c r="D8" s="338"/>
      <c r="E8" s="338"/>
      <c r="F8" s="338"/>
      <c r="G8" s="278" t="s">
        <v>223</v>
      </c>
      <c r="H8" s="281">
        <v>7555</v>
      </c>
      <c r="I8" s="281"/>
      <c r="J8" s="282"/>
      <c r="K8" s="282"/>
      <c r="M8" s="271" t="s">
        <v>42</v>
      </c>
    </row>
    <row r="9" spans="2:13" ht="30.75" customHeight="1" x14ac:dyDescent="0.25">
      <c r="B9" s="272" t="s">
        <v>62</v>
      </c>
      <c r="C9" s="283" t="s">
        <v>82</v>
      </c>
      <c r="D9" s="283"/>
      <c r="E9" s="283"/>
      <c r="F9" s="283"/>
      <c r="G9" s="278" t="s">
        <v>224</v>
      </c>
      <c r="H9" s="284" t="s">
        <v>90</v>
      </c>
      <c r="I9" s="284"/>
      <c r="J9" s="285"/>
      <c r="K9" s="285"/>
    </row>
    <row r="10" spans="2:13" ht="30.75" customHeight="1" x14ac:dyDescent="0.25">
      <c r="B10" s="272" t="s">
        <v>225</v>
      </c>
      <c r="C10" s="248" t="s">
        <v>226</v>
      </c>
      <c r="D10" s="248"/>
      <c r="E10" s="248"/>
      <c r="F10" s="248"/>
      <c r="G10" s="248"/>
      <c r="H10" s="248"/>
      <c r="I10" s="248"/>
      <c r="J10" s="286"/>
      <c r="K10" s="286"/>
    </row>
    <row r="11" spans="2:13" ht="30.75" customHeight="1" x14ac:dyDescent="0.25">
      <c r="B11" s="272" t="s">
        <v>227</v>
      </c>
      <c r="C11" s="287" t="s">
        <v>228</v>
      </c>
      <c r="D11" s="287"/>
      <c r="E11" s="287"/>
      <c r="F11" s="287"/>
      <c r="G11" s="287"/>
      <c r="H11" s="287"/>
      <c r="I11" s="287"/>
      <c r="J11" s="280"/>
      <c r="K11" s="280"/>
      <c r="M11" s="271" t="s">
        <v>96</v>
      </c>
    </row>
    <row r="12" spans="2:13" ht="30.75" customHeight="1" x14ac:dyDescent="0.25">
      <c r="B12" s="272" t="s">
        <v>229</v>
      </c>
      <c r="C12" s="288" t="s">
        <v>320</v>
      </c>
      <c r="D12" s="288"/>
      <c r="E12" s="288"/>
      <c r="F12" s="288"/>
      <c r="G12" s="278" t="s">
        <v>231</v>
      </c>
      <c r="H12" s="289" t="s">
        <v>100</v>
      </c>
      <c r="I12" s="289"/>
      <c r="J12" s="280"/>
      <c r="K12" s="280"/>
      <c r="M12" s="271" t="s">
        <v>78</v>
      </c>
    </row>
    <row r="13" spans="2:13" ht="30.75" customHeight="1" x14ac:dyDescent="0.25">
      <c r="B13" s="272" t="s">
        <v>232</v>
      </c>
      <c r="C13" s="290" t="s">
        <v>233</v>
      </c>
      <c r="D13" s="290"/>
      <c r="E13" s="290"/>
      <c r="F13" s="290"/>
      <c r="G13" s="278" t="s">
        <v>234</v>
      </c>
      <c r="H13" s="287" t="s">
        <v>71</v>
      </c>
      <c r="I13" s="287"/>
      <c r="J13" s="280"/>
      <c r="K13" s="280"/>
    </row>
    <row r="14" spans="2:13" ht="64.5" customHeight="1" x14ac:dyDescent="0.25">
      <c r="B14" s="272" t="s">
        <v>235</v>
      </c>
      <c r="C14" s="291" t="s">
        <v>321</v>
      </c>
      <c r="D14" s="291"/>
      <c r="E14" s="291"/>
      <c r="F14" s="291"/>
      <c r="G14" s="291"/>
      <c r="H14" s="291"/>
      <c r="I14" s="291"/>
      <c r="J14" s="286"/>
      <c r="K14" s="286"/>
      <c r="M14" s="271"/>
    </row>
    <row r="15" spans="2:13" ht="30.75" customHeight="1" x14ac:dyDescent="0.25">
      <c r="B15" s="272" t="s">
        <v>237</v>
      </c>
      <c r="C15" s="292" t="s">
        <v>300</v>
      </c>
      <c r="D15" s="292"/>
      <c r="E15" s="292"/>
      <c r="F15" s="292"/>
      <c r="G15" s="292"/>
      <c r="H15" s="292"/>
      <c r="I15" s="292"/>
      <c r="J15" s="293"/>
      <c r="K15" s="293"/>
      <c r="M15" s="271"/>
    </row>
    <row r="16" spans="2:13" ht="30.75" customHeight="1" x14ac:dyDescent="0.25">
      <c r="B16" s="272" t="s">
        <v>239</v>
      </c>
      <c r="C16" s="294" t="s">
        <v>322</v>
      </c>
      <c r="D16" s="294"/>
      <c r="E16" s="294"/>
      <c r="F16" s="294"/>
      <c r="G16" s="294"/>
      <c r="H16" s="294"/>
      <c r="I16" s="294"/>
      <c r="J16" s="295"/>
      <c r="K16" s="295"/>
      <c r="M16" s="271"/>
    </row>
    <row r="17" spans="2:13" ht="30.75" customHeight="1" x14ac:dyDescent="0.25">
      <c r="B17" s="272" t="s">
        <v>241</v>
      </c>
      <c r="C17" s="287" t="s">
        <v>323</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338" t="s">
        <v>324</v>
      </c>
      <c r="D19" s="338"/>
      <c r="E19" s="338"/>
      <c r="F19" s="294" t="s">
        <v>325</v>
      </c>
      <c r="G19" s="294"/>
      <c r="H19" s="294"/>
      <c r="I19" s="294"/>
      <c r="J19" s="295"/>
      <c r="K19" s="295"/>
      <c r="M19" s="271"/>
    </row>
    <row r="20" spans="2:13" ht="39.75" customHeight="1" x14ac:dyDescent="0.25">
      <c r="B20" s="272" t="s">
        <v>248</v>
      </c>
      <c r="C20" s="338" t="s">
        <v>326</v>
      </c>
      <c r="D20" s="338"/>
      <c r="E20" s="338"/>
      <c r="F20" s="289" t="s">
        <v>327</v>
      </c>
      <c r="G20" s="289"/>
      <c r="H20" s="289"/>
      <c r="I20" s="289"/>
      <c r="J20" s="280"/>
      <c r="K20" s="280"/>
      <c r="M20" s="271"/>
    </row>
    <row r="21" spans="2:13" ht="82.5" customHeight="1" x14ac:dyDescent="0.25">
      <c r="B21" s="272" t="s">
        <v>251</v>
      </c>
      <c r="C21" s="277" t="s">
        <v>367</v>
      </c>
      <c r="D21" s="277"/>
      <c r="E21" s="277"/>
      <c r="F21" s="302" t="s">
        <v>361</v>
      </c>
      <c r="G21" s="302"/>
      <c r="H21" s="302"/>
      <c r="I21" s="302"/>
      <c r="J21" s="293"/>
      <c r="K21" s="293"/>
      <c r="M21" s="271"/>
    </row>
    <row r="22" spans="2:13" ht="23.25" customHeight="1" x14ac:dyDescent="0.25">
      <c r="B22" s="272" t="s">
        <v>254</v>
      </c>
      <c r="C22" s="303">
        <v>44927</v>
      </c>
      <c r="D22" s="303"/>
      <c r="E22" s="303"/>
      <c r="F22" s="278" t="s">
        <v>255</v>
      </c>
      <c r="G22" s="304">
        <v>3</v>
      </c>
      <c r="H22" s="278" t="s">
        <v>256</v>
      </c>
      <c r="I22" s="362">
        <v>3</v>
      </c>
      <c r="J22" s="306"/>
      <c r="K22" s="306"/>
    </row>
    <row r="23" spans="2:13" ht="27" customHeight="1" x14ac:dyDescent="0.25">
      <c r="B23" s="272" t="s">
        <v>257</v>
      </c>
      <c r="C23" s="303">
        <v>45291</v>
      </c>
      <c r="D23" s="303"/>
      <c r="E23" s="303"/>
      <c r="F23" s="278" t="s">
        <v>258</v>
      </c>
      <c r="G23" s="364">
        <v>3</v>
      </c>
      <c r="H23" s="364"/>
      <c r="I23" s="364"/>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78">
        <v>0.3528</v>
      </c>
      <c r="D27" s="367">
        <v>0.3528</v>
      </c>
      <c r="E27" s="120">
        <f t="shared" ref="E27:E38" si="0">IF(OR(C27=0,C27=""),0,D27/C27)</f>
        <v>1</v>
      </c>
      <c r="F27" s="368">
        <v>3</v>
      </c>
      <c r="G27" s="321">
        <v>3</v>
      </c>
      <c r="H27" s="322">
        <f>IF(D27="","",(D27*100%)/$G$23)</f>
        <v>0.1176</v>
      </c>
      <c r="I27" s="323">
        <v>3</v>
      </c>
      <c r="J27" s="385"/>
      <c r="K27" s="324"/>
    </row>
    <row r="28" spans="2:13" ht="19.5" customHeight="1" x14ac:dyDescent="0.25">
      <c r="B28" s="317" t="s">
        <v>152</v>
      </c>
      <c r="C28" s="378">
        <v>3</v>
      </c>
      <c r="D28" s="367">
        <v>3</v>
      </c>
      <c r="E28" s="120">
        <f t="shared" si="0"/>
        <v>1</v>
      </c>
      <c r="F28" s="368"/>
      <c r="G28" s="321"/>
      <c r="H28" s="322">
        <f t="shared" ref="H28:H33" si="1">+E28</f>
        <v>1</v>
      </c>
      <c r="I28" s="323"/>
      <c r="J28" s="385"/>
      <c r="K28" s="324"/>
    </row>
    <row r="29" spans="2:13" ht="19.5" customHeight="1" x14ac:dyDescent="0.25">
      <c r="B29" s="317" t="s">
        <v>153</v>
      </c>
      <c r="C29" s="378">
        <v>3</v>
      </c>
      <c r="D29" s="367">
        <v>3</v>
      </c>
      <c r="E29" s="120">
        <f t="shared" si="0"/>
        <v>1</v>
      </c>
      <c r="F29" s="368"/>
      <c r="G29" s="321"/>
      <c r="H29" s="322">
        <f t="shared" si="1"/>
        <v>1</v>
      </c>
      <c r="I29" s="323"/>
      <c r="J29" s="385"/>
      <c r="K29" s="324"/>
    </row>
    <row r="30" spans="2:13" ht="19.5" customHeight="1" x14ac:dyDescent="0.25">
      <c r="B30" s="317" t="s">
        <v>154</v>
      </c>
      <c r="C30" s="378">
        <v>3</v>
      </c>
      <c r="D30" s="367">
        <v>3</v>
      </c>
      <c r="E30" s="120">
        <f t="shared" si="0"/>
        <v>1</v>
      </c>
      <c r="F30" s="368"/>
      <c r="G30" s="321"/>
      <c r="H30" s="322">
        <f t="shared" si="1"/>
        <v>1</v>
      </c>
      <c r="I30" s="323"/>
      <c r="J30" s="385"/>
      <c r="K30" s="324"/>
    </row>
    <row r="31" spans="2:13" ht="19.5" customHeight="1" x14ac:dyDescent="0.25">
      <c r="B31" s="317" t="s">
        <v>155</v>
      </c>
      <c r="C31" s="378">
        <v>3</v>
      </c>
      <c r="D31" s="367">
        <v>3</v>
      </c>
      <c r="E31" s="120">
        <f t="shared" si="0"/>
        <v>1</v>
      </c>
      <c r="F31" s="368"/>
      <c r="G31" s="321"/>
      <c r="H31" s="322">
        <f t="shared" si="1"/>
        <v>1</v>
      </c>
      <c r="I31" s="323"/>
      <c r="J31" s="385"/>
      <c r="K31" s="324"/>
    </row>
    <row r="32" spans="2:13" ht="19.5" customHeight="1" x14ac:dyDescent="0.25">
      <c r="B32" s="317" t="s">
        <v>156</v>
      </c>
      <c r="C32" s="378">
        <v>3</v>
      </c>
      <c r="D32" s="367">
        <v>3</v>
      </c>
      <c r="E32" s="120">
        <f t="shared" si="0"/>
        <v>1</v>
      </c>
      <c r="F32" s="368"/>
      <c r="G32" s="321"/>
      <c r="H32" s="322">
        <f t="shared" si="1"/>
        <v>1</v>
      </c>
      <c r="I32" s="323"/>
      <c r="J32" s="385"/>
      <c r="K32" s="324"/>
    </row>
    <row r="33" spans="2:11" ht="19.5" customHeight="1" x14ac:dyDescent="0.25">
      <c r="B33" s="317" t="s">
        <v>157</v>
      </c>
      <c r="C33" s="378">
        <v>3</v>
      </c>
      <c r="D33" s="367">
        <v>3</v>
      </c>
      <c r="E33" s="120">
        <f t="shared" si="0"/>
        <v>1</v>
      </c>
      <c r="F33" s="368"/>
      <c r="G33" s="321"/>
      <c r="H33" s="322">
        <f t="shared" si="1"/>
        <v>1</v>
      </c>
      <c r="I33" s="323"/>
      <c r="J33" s="385"/>
      <c r="K33" s="324"/>
    </row>
    <row r="34" spans="2:11" ht="19.5" customHeight="1" x14ac:dyDescent="0.25">
      <c r="B34" s="317" t="s">
        <v>158</v>
      </c>
      <c r="C34" s="378">
        <v>3</v>
      </c>
      <c r="D34" s="367"/>
      <c r="E34" s="120">
        <f t="shared" si="0"/>
        <v>0</v>
      </c>
      <c r="F34" s="368"/>
      <c r="G34" s="321"/>
      <c r="H34" s="322" t="str">
        <f t="shared" ref="H34:H38" si="2">IF(D34="","",(D34*100%)/$G$23+H33)</f>
        <v/>
      </c>
      <c r="I34" s="323"/>
      <c r="J34" s="385"/>
      <c r="K34" s="324"/>
    </row>
    <row r="35" spans="2:11" ht="19.5" customHeight="1" x14ac:dyDescent="0.25">
      <c r="B35" s="317" t="s">
        <v>159</v>
      </c>
      <c r="C35" s="378">
        <v>3</v>
      </c>
      <c r="D35" s="367"/>
      <c r="E35" s="120">
        <f t="shared" si="0"/>
        <v>0</v>
      </c>
      <c r="F35" s="368"/>
      <c r="G35" s="321"/>
      <c r="H35" s="322" t="str">
        <f t="shared" si="2"/>
        <v/>
      </c>
      <c r="I35" s="323"/>
      <c r="J35" s="385"/>
      <c r="K35" s="324"/>
    </row>
    <row r="36" spans="2:11" ht="19.5" customHeight="1" x14ac:dyDescent="0.25">
      <c r="B36" s="317" t="s">
        <v>160</v>
      </c>
      <c r="C36" s="378">
        <v>3</v>
      </c>
      <c r="D36" s="370"/>
      <c r="E36" s="120">
        <f t="shared" si="0"/>
        <v>0</v>
      </c>
      <c r="F36" s="368"/>
      <c r="G36" s="321"/>
      <c r="H36" s="322" t="str">
        <f t="shared" si="2"/>
        <v/>
      </c>
      <c r="I36" s="323"/>
      <c r="J36" s="385"/>
      <c r="K36" s="324"/>
    </row>
    <row r="37" spans="2:11" ht="19.5" customHeight="1" x14ac:dyDescent="0.25">
      <c r="B37" s="317" t="s">
        <v>161</v>
      </c>
      <c r="C37" s="378">
        <v>3</v>
      </c>
      <c r="D37" s="367"/>
      <c r="E37" s="120">
        <f t="shared" si="0"/>
        <v>0</v>
      </c>
      <c r="F37" s="368"/>
      <c r="G37" s="321"/>
      <c r="H37" s="322" t="str">
        <f t="shared" si="2"/>
        <v/>
      </c>
      <c r="I37" s="323"/>
      <c r="J37" s="385"/>
      <c r="K37" s="324"/>
    </row>
    <row r="38" spans="2:11" ht="19.5" customHeight="1" x14ac:dyDescent="0.25">
      <c r="B38" s="317" t="s">
        <v>162</v>
      </c>
      <c r="C38" s="378">
        <v>3</v>
      </c>
      <c r="D38" s="367"/>
      <c r="E38" s="120">
        <f t="shared" si="0"/>
        <v>0</v>
      </c>
      <c r="F38" s="368"/>
      <c r="G38" s="321"/>
      <c r="H38" s="322" t="str">
        <f t="shared" si="2"/>
        <v/>
      </c>
      <c r="I38" s="323"/>
      <c r="J38" s="324"/>
      <c r="K38" s="324"/>
    </row>
    <row r="39" spans="2:11" ht="88.5" customHeight="1" x14ac:dyDescent="0.25">
      <c r="B39" s="326" t="s">
        <v>270</v>
      </c>
      <c r="C39" s="327" t="s">
        <v>380</v>
      </c>
      <c r="D39" s="327"/>
      <c r="E39" s="327"/>
      <c r="F39" s="327"/>
      <c r="G39" s="327"/>
      <c r="H39" s="327"/>
      <c r="I39" s="327"/>
      <c r="J39" s="331"/>
      <c r="K39" s="331"/>
    </row>
    <row r="40" spans="2:11" ht="37.35" customHeight="1" x14ac:dyDescent="0.25">
      <c r="B40" s="330"/>
      <c r="C40" s="330"/>
      <c r="D40" s="330"/>
      <c r="E40" s="330"/>
      <c r="F40" s="330"/>
      <c r="G40" s="330"/>
      <c r="H40" s="330"/>
      <c r="I40" s="330"/>
      <c r="J40" s="270"/>
      <c r="K40" s="270"/>
    </row>
    <row r="41" spans="2:11" ht="37.35" customHeight="1" x14ac:dyDescent="0.25">
      <c r="B41" s="330"/>
      <c r="C41" s="330"/>
      <c r="D41" s="330"/>
      <c r="E41" s="330"/>
      <c r="F41" s="330"/>
      <c r="G41" s="330"/>
      <c r="H41" s="330"/>
      <c r="I41" s="330"/>
      <c r="J41" s="331"/>
      <c r="K41" s="331"/>
    </row>
    <row r="42" spans="2:11" ht="37.35" customHeight="1" x14ac:dyDescent="0.25">
      <c r="B42" s="330"/>
      <c r="C42" s="330"/>
      <c r="D42" s="330"/>
      <c r="E42" s="330"/>
      <c r="F42" s="330"/>
      <c r="G42" s="330"/>
      <c r="H42" s="330"/>
      <c r="I42" s="330"/>
      <c r="J42" s="331"/>
      <c r="K42" s="331"/>
    </row>
    <row r="43" spans="2:11" ht="37.35" customHeight="1" x14ac:dyDescent="0.25">
      <c r="B43" s="330"/>
      <c r="C43" s="330"/>
      <c r="D43" s="330"/>
      <c r="E43" s="330"/>
      <c r="F43" s="330"/>
      <c r="G43" s="330"/>
      <c r="H43" s="330"/>
      <c r="I43" s="330"/>
      <c r="J43" s="331"/>
      <c r="K43" s="331"/>
    </row>
    <row r="44" spans="2:11" ht="37.35" customHeight="1" x14ac:dyDescent="0.25">
      <c r="B44" s="330"/>
      <c r="C44" s="330"/>
      <c r="D44" s="330"/>
      <c r="E44" s="330"/>
      <c r="F44" s="330"/>
      <c r="G44" s="330"/>
      <c r="H44" s="330"/>
      <c r="I44" s="330"/>
      <c r="J44" s="268"/>
      <c r="K44" s="268"/>
    </row>
    <row r="45" spans="2:11" ht="72.75" customHeight="1" x14ac:dyDescent="0.25">
      <c r="B45" s="272" t="s">
        <v>271</v>
      </c>
      <c r="C45" s="327" t="s">
        <v>381</v>
      </c>
      <c r="D45" s="327"/>
      <c r="E45" s="327"/>
      <c r="F45" s="327"/>
      <c r="G45" s="327"/>
      <c r="H45" s="327"/>
      <c r="I45" s="327"/>
      <c r="J45" s="334"/>
      <c r="K45" s="334"/>
    </row>
    <row r="46" spans="2:11" ht="32.25" customHeight="1" x14ac:dyDescent="0.25">
      <c r="B46" s="272" t="s">
        <v>272</v>
      </c>
      <c r="C46" s="327" t="s">
        <v>273</v>
      </c>
      <c r="D46" s="327"/>
      <c r="E46" s="327"/>
      <c r="F46" s="327"/>
      <c r="G46" s="327"/>
      <c r="H46" s="327"/>
      <c r="I46" s="327"/>
      <c r="J46" s="334"/>
      <c r="K46" s="334"/>
    </row>
    <row r="47" spans="2:11" ht="66" customHeight="1" x14ac:dyDescent="0.25">
      <c r="B47" s="326" t="s">
        <v>274</v>
      </c>
      <c r="C47" s="275" t="s">
        <v>369</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66" customHeight="1" x14ac:dyDescent="0.25">
      <c r="B50" s="297"/>
      <c r="C50" s="337">
        <v>44992</v>
      </c>
      <c r="D50" s="277" t="s">
        <v>365</v>
      </c>
      <c r="E50" s="277"/>
      <c r="F50" s="277"/>
      <c r="G50" s="277" t="s">
        <v>366</v>
      </c>
      <c r="H50" s="277"/>
      <c r="I50" s="275"/>
      <c r="J50" s="386"/>
      <c r="K50" s="387"/>
    </row>
    <row r="51" spans="2:11" ht="32.25" customHeight="1" x14ac:dyDescent="0.25">
      <c r="B51" s="339" t="s">
        <v>282</v>
      </c>
      <c r="C51" s="248" t="s">
        <v>362</v>
      </c>
      <c r="D51" s="248"/>
      <c r="E51" s="248"/>
      <c r="F51" s="248"/>
      <c r="G51" s="248"/>
      <c r="H51" s="248"/>
      <c r="I51" s="248"/>
      <c r="J51" s="371"/>
      <c r="K51" s="372"/>
    </row>
    <row r="52" spans="2:11" ht="28.5" customHeight="1" x14ac:dyDescent="0.25">
      <c r="B52" s="340" t="s">
        <v>283</v>
      </c>
      <c r="C52" s="250" t="s">
        <v>363</v>
      </c>
      <c r="D52" s="250"/>
      <c r="E52" s="250"/>
      <c r="F52" s="250"/>
      <c r="G52" s="250"/>
      <c r="H52" s="250"/>
      <c r="I52" s="250"/>
      <c r="J52" s="371"/>
      <c r="K52" s="372"/>
    </row>
    <row r="53" spans="2:11" ht="30" customHeight="1" x14ac:dyDescent="0.25">
      <c r="B53" s="326" t="s">
        <v>284</v>
      </c>
      <c r="C53" s="294" t="s">
        <v>364</v>
      </c>
      <c r="D53" s="294"/>
      <c r="E53" s="294"/>
      <c r="F53" s="294"/>
      <c r="G53" s="294"/>
      <c r="H53" s="294"/>
      <c r="I53" s="294"/>
      <c r="J53" s="371"/>
      <c r="K53" s="372"/>
    </row>
    <row r="54" spans="2:11" ht="36.75" customHeight="1" x14ac:dyDescent="0.25">
      <c r="B54" s="341" t="s">
        <v>285</v>
      </c>
      <c r="C54" s="342" t="s">
        <v>281</v>
      </c>
      <c r="D54" s="342"/>
      <c r="E54" s="342"/>
      <c r="F54" s="342"/>
      <c r="G54" s="342"/>
      <c r="H54" s="342"/>
      <c r="I54" s="342"/>
      <c r="J54" s="383" t="s">
        <v>281</v>
      </c>
      <c r="K54" s="384"/>
    </row>
    <row r="55" spans="2:11" x14ac:dyDescent="0.25">
      <c r="B55" s="345"/>
      <c r="C55" s="346"/>
      <c r="D55" s="346"/>
      <c r="E55" s="347"/>
      <c r="F55" s="347"/>
      <c r="G55" s="348"/>
      <c r="H55" s="349"/>
      <c r="I55" s="346"/>
      <c r="J55" s="350"/>
      <c r="K55" s="350"/>
    </row>
    <row r="56" spans="2:11" x14ac:dyDescent="0.25">
      <c r="B56" s="345"/>
      <c r="C56" s="346"/>
      <c r="D56" s="346"/>
      <c r="E56" s="347"/>
      <c r="F56" s="347"/>
      <c r="G56" s="348"/>
      <c r="H56" s="349"/>
      <c r="I56" s="346"/>
      <c r="J56" s="350"/>
      <c r="K56" s="350"/>
    </row>
    <row r="57" spans="2:11" x14ac:dyDescent="0.25">
      <c r="B57" s="345"/>
      <c r="C57" s="346"/>
      <c r="D57" s="346"/>
      <c r="E57" s="347"/>
      <c r="F57" s="347"/>
      <c r="G57" s="348"/>
      <c r="H57" s="349"/>
      <c r="I57" s="346"/>
      <c r="J57" s="350"/>
      <c r="K57" s="350"/>
    </row>
    <row r="58" spans="2:11" x14ac:dyDescent="0.25">
      <c r="B58" s="345"/>
      <c r="C58" s="346"/>
      <c r="D58" s="346"/>
      <c r="E58" s="347"/>
      <c r="F58" s="347"/>
      <c r="G58" s="348"/>
      <c r="H58" s="349"/>
      <c r="I58" s="346"/>
      <c r="J58" s="350"/>
      <c r="K58" s="350"/>
    </row>
    <row r="59" spans="2:11" hidden="1" x14ac:dyDescent="0.25">
      <c r="B59" s="345"/>
      <c r="C59" s="346"/>
      <c r="D59" s="346"/>
      <c r="E59" s="347"/>
      <c r="F59" s="347"/>
      <c r="G59" s="348"/>
      <c r="H59" s="349"/>
      <c r="I59" s="346"/>
      <c r="J59" s="350"/>
      <c r="K59" s="350"/>
    </row>
    <row r="60" spans="2:11" ht="25.5" hidden="1" customHeight="1" x14ac:dyDescent="0.25">
      <c r="B60" s="345"/>
      <c r="C60" s="346"/>
      <c r="D60" s="346"/>
      <c r="E60" s="347"/>
      <c r="F60" s="347"/>
      <c r="G60" s="348"/>
      <c r="H60" s="349"/>
      <c r="I60" s="346"/>
      <c r="J60" s="350"/>
      <c r="K60" s="350"/>
    </row>
  </sheetData>
  <sheetProtection algorithmName="SHA-512" hashValue="IKOQi4wTD3yM/hMypcjfOemxaD7wLofPBqreJq0gsgoFjFMCJvnVu77ucC0kuzAU8A/8N/cl7Pm/7LgnVFBNyQ==" saltValue="EWOCAkz9wRCIy1lmisYLq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B00-000000000000}">
      <formula1>$M$11:$M$12</formula1>
      <formula2>0</formula2>
    </dataValidation>
    <dataValidation type="list" allowBlank="1" showInputMessage="1" showErrorMessage="1" sqref="H13:I13" xr:uid="{00000000-0002-0000-0B00-000001000000}">
      <formula1>$M$5:$M$8</formula1>
      <formula2>0</formula2>
    </dataValidation>
    <dataValidation type="list" showDropDown="1" showInputMessage="1" showErrorMessage="1" sqref="K12" xr:uid="{00000000-0002-0000-0B00-000002000000}">
      <formula1>N17:N19</formula1>
      <formula2>0</formula2>
    </dataValidation>
    <dataValidation type="list" allowBlank="1" showInputMessage="1" showErrorMessage="1" sqref="C9:F9 J10:K10 H12 C24:E24" xr:uid="{00000000-0002-0000-0B00-000003000000}">
      <formula1>#REF!</formula1>
      <formula2>0</formula2>
    </dataValidation>
    <dataValidation type="list" allowBlank="1" showInputMessage="1" showErrorMessage="1" sqref="I12" xr:uid="{00000000-0002-0000-0B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zoomScaleNormal="100" workbookViewId="0">
      <selection activeCell="C39" sqref="C39:I39"/>
    </sheetView>
  </sheetViews>
  <sheetFormatPr baseColWidth="10" defaultColWidth="0" defaultRowHeight="15" zeroHeight="1" x14ac:dyDescent="0.25"/>
  <cols>
    <col min="1" max="1" width="1" style="353" customWidth="1"/>
    <col min="2" max="2" width="25.42578125" style="374" customWidth="1"/>
    <col min="3" max="3" width="14.42578125" style="353" customWidth="1"/>
    <col min="4" max="4" width="20.140625" style="353" customWidth="1"/>
    <col min="5" max="5" width="16.42578125" style="353" customWidth="1"/>
    <col min="6" max="6" width="25" style="353" customWidth="1"/>
    <col min="7" max="7" width="22" style="375" customWidth="1"/>
    <col min="8" max="8" width="20.42578125" style="353" customWidth="1"/>
    <col min="9" max="11" width="22.42578125" style="353" customWidth="1"/>
    <col min="12" max="24" width="9.140625" style="355" hidden="1" customWidth="1"/>
    <col min="25" max="1024" width="9.140625" style="353" hidden="1" customWidth="1"/>
    <col min="1025" max="16384" width="9.140625" style="265" hidden="1"/>
  </cols>
  <sheetData>
    <row r="1" spans="2:14" ht="37.5" customHeight="1" x14ac:dyDescent="0.25">
      <c r="B1" s="354"/>
      <c r="C1" s="261" t="s">
        <v>1</v>
      </c>
      <c r="D1" s="261"/>
      <c r="E1" s="261"/>
      <c r="F1" s="261"/>
      <c r="G1" s="261"/>
      <c r="H1" s="261"/>
      <c r="I1" s="262"/>
      <c r="J1" s="263"/>
      <c r="K1" s="263"/>
      <c r="M1" s="356" t="s">
        <v>61</v>
      </c>
    </row>
    <row r="2" spans="2:14" ht="37.5" customHeight="1" x14ac:dyDescent="0.25">
      <c r="B2" s="354"/>
      <c r="C2" s="266" t="s">
        <v>210</v>
      </c>
      <c r="D2" s="266"/>
      <c r="E2" s="266"/>
      <c r="F2" s="266"/>
      <c r="G2" s="266"/>
      <c r="H2" s="266"/>
      <c r="I2" s="262"/>
      <c r="J2" s="263"/>
      <c r="K2" s="263"/>
      <c r="M2" s="356" t="s">
        <v>62</v>
      </c>
    </row>
    <row r="3" spans="2:14" ht="37.5" customHeight="1" x14ac:dyDescent="0.25">
      <c r="B3" s="354"/>
      <c r="C3" s="266" t="s">
        <v>211</v>
      </c>
      <c r="D3" s="266"/>
      <c r="E3" s="266"/>
      <c r="F3" s="266" t="s">
        <v>212</v>
      </c>
      <c r="G3" s="266"/>
      <c r="H3" s="266"/>
      <c r="I3" s="262"/>
      <c r="J3" s="263"/>
      <c r="K3" s="263"/>
      <c r="M3" s="356"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7" t="s">
        <v>71</v>
      </c>
    </row>
    <row r="6" spans="2:14" ht="30.75" customHeight="1" x14ac:dyDescent="0.25">
      <c r="B6" s="272" t="s">
        <v>214</v>
      </c>
      <c r="C6" s="273">
        <v>6</v>
      </c>
      <c r="D6" s="274" t="s">
        <v>215</v>
      </c>
      <c r="E6" s="274"/>
      <c r="F6" s="275" t="s">
        <v>352</v>
      </c>
      <c r="G6" s="275"/>
      <c r="H6" s="275"/>
      <c r="I6" s="275"/>
      <c r="J6" s="293"/>
      <c r="K6" s="293"/>
      <c r="M6" s="356" t="s">
        <v>75</v>
      </c>
      <c r="N6" s="357" t="s">
        <v>76</v>
      </c>
    </row>
    <row r="7" spans="2:14" ht="30.75" customHeight="1" x14ac:dyDescent="0.25">
      <c r="B7" s="272" t="s">
        <v>217</v>
      </c>
      <c r="C7" s="273" t="s">
        <v>78</v>
      </c>
      <c r="D7" s="388" t="s">
        <v>218</v>
      </c>
      <c r="E7" s="388"/>
      <c r="F7" s="277" t="s">
        <v>219</v>
      </c>
      <c r="G7" s="277"/>
      <c r="H7" s="278" t="s">
        <v>220</v>
      </c>
      <c r="I7" s="279" t="s">
        <v>78</v>
      </c>
      <c r="J7" s="280"/>
      <c r="K7" s="280"/>
      <c r="M7" s="356" t="s">
        <v>82</v>
      </c>
      <c r="N7" s="357" t="s">
        <v>83</v>
      </c>
    </row>
    <row r="8" spans="2:14" ht="30.75" customHeight="1" x14ac:dyDescent="0.25">
      <c r="B8" s="272" t="s">
        <v>221</v>
      </c>
      <c r="C8" s="277" t="s">
        <v>222</v>
      </c>
      <c r="D8" s="277"/>
      <c r="E8" s="277"/>
      <c r="F8" s="277"/>
      <c r="G8" s="278" t="s">
        <v>223</v>
      </c>
      <c r="H8" s="281">
        <v>7555</v>
      </c>
      <c r="I8" s="281"/>
      <c r="J8" s="282"/>
      <c r="K8" s="282"/>
      <c r="M8" s="356" t="s">
        <v>87</v>
      </c>
      <c r="N8" s="357" t="s">
        <v>42</v>
      </c>
    </row>
    <row r="9" spans="2:14" ht="30.75" customHeight="1" x14ac:dyDescent="0.25">
      <c r="B9" s="272" t="s">
        <v>62</v>
      </c>
      <c r="C9" s="283" t="s">
        <v>82</v>
      </c>
      <c r="D9" s="283"/>
      <c r="E9" s="283"/>
      <c r="F9" s="283"/>
      <c r="G9" s="278" t="s">
        <v>224</v>
      </c>
      <c r="H9" s="284" t="s">
        <v>90</v>
      </c>
      <c r="I9" s="284"/>
      <c r="J9" s="285"/>
      <c r="K9" s="285"/>
      <c r="M9" s="358" t="s">
        <v>91</v>
      </c>
    </row>
    <row r="10" spans="2:14" ht="30.75" customHeight="1" x14ac:dyDescent="0.25">
      <c r="B10" s="272" t="s">
        <v>225</v>
      </c>
      <c r="C10" s="248" t="s">
        <v>226</v>
      </c>
      <c r="D10" s="248"/>
      <c r="E10" s="248"/>
      <c r="F10" s="248"/>
      <c r="G10" s="248"/>
      <c r="H10" s="248"/>
      <c r="I10" s="248"/>
      <c r="J10" s="286"/>
      <c r="K10" s="286"/>
      <c r="M10" s="358"/>
    </row>
    <row r="11" spans="2:14" ht="30.75" customHeight="1" x14ac:dyDescent="0.25">
      <c r="B11" s="272" t="s">
        <v>227</v>
      </c>
      <c r="C11" s="287" t="s">
        <v>228</v>
      </c>
      <c r="D11" s="287"/>
      <c r="E11" s="287"/>
      <c r="F11" s="287"/>
      <c r="G11" s="287"/>
      <c r="H11" s="287"/>
      <c r="I11" s="287"/>
      <c r="J11" s="280"/>
      <c r="K11" s="280"/>
      <c r="M11" s="358"/>
      <c r="N11" s="357" t="s">
        <v>96</v>
      </c>
    </row>
    <row r="12" spans="2:14" ht="30.75" customHeight="1" x14ac:dyDescent="0.25">
      <c r="B12" s="272" t="s">
        <v>229</v>
      </c>
      <c r="C12" s="359" t="s">
        <v>353</v>
      </c>
      <c r="D12" s="359"/>
      <c r="E12" s="359"/>
      <c r="F12" s="359"/>
      <c r="G12" s="278" t="s">
        <v>231</v>
      </c>
      <c r="H12" s="289" t="s">
        <v>100</v>
      </c>
      <c r="I12" s="289"/>
      <c r="J12" s="280"/>
      <c r="K12" s="280"/>
      <c r="M12" s="358" t="s">
        <v>101</v>
      </c>
      <c r="N12" s="357" t="s">
        <v>78</v>
      </c>
    </row>
    <row r="13" spans="2:14" ht="30.75" customHeight="1" x14ac:dyDescent="0.25">
      <c r="B13" s="272" t="s">
        <v>232</v>
      </c>
      <c r="C13" s="290" t="s">
        <v>233</v>
      </c>
      <c r="D13" s="290"/>
      <c r="E13" s="290"/>
      <c r="F13" s="290"/>
      <c r="G13" s="278" t="s">
        <v>234</v>
      </c>
      <c r="H13" s="287" t="s">
        <v>71</v>
      </c>
      <c r="I13" s="287"/>
      <c r="J13" s="280"/>
      <c r="K13" s="280"/>
      <c r="M13" s="358" t="s">
        <v>105</v>
      </c>
    </row>
    <row r="14" spans="2:14" ht="42.75" customHeight="1" x14ac:dyDescent="0.25">
      <c r="B14" s="272" t="s">
        <v>235</v>
      </c>
      <c r="C14" s="389" t="s">
        <v>354</v>
      </c>
      <c r="D14" s="389"/>
      <c r="E14" s="389"/>
      <c r="F14" s="389"/>
      <c r="G14" s="389"/>
      <c r="H14" s="389"/>
      <c r="I14" s="389"/>
      <c r="J14" s="286"/>
      <c r="K14" s="286"/>
      <c r="M14" s="358" t="s">
        <v>108</v>
      </c>
      <c r="N14" s="357"/>
    </row>
    <row r="15" spans="2:14" ht="30.75" customHeight="1" x14ac:dyDescent="0.25">
      <c r="B15" s="272" t="s">
        <v>237</v>
      </c>
      <c r="C15" s="292" t="s">
        <v>300</v>
      </c>
      <c r="D15" s="292"/>
      <c r="E15" s="292"/>
      <c r="F15" s="292"/>
      <c r="G15" s="292"/>
      <c r="H15" s="292"/>
      <c r="I15" s="292"/>
      <c r="J15" s="293"/>
      <c r="K15" s="293"/>
      <c r="M15" s="358" t="s">
        <v>112</v>
      </c>
      <c r="N15" s="357"/>
    </row>
    <row r="16" spans="2:14" ht="30.75" customHeight="1" x14ac:dyDescent="0.25">
      <c r="B16" s="272" t="s">
        <v>239</v>
      </c>
      <c r="C16" s="294" t="s">
        <v>355</v>
      </c>
      <c r="D16" s="294"/>
      <c r="E16" s="294"/>
      <c r="F16" s="294"/>
      <c r="G16" s="294"/>
      <c r="H16" s="294"/>
      <c r="I16" s="294"/>
      <c r="J16" s="295"/>
      <c r="K16" s="295"/>
      <c r="M16" s="358"/>
      <c r="N16" s="357"/>
    </row>
    <row r="17" spans="2:14" ht="30.75" customHeight="1" x14ac:dyDescent="0.25">
      <c r="B17" s="272" t="s">
        <v>241</v>
      </c>
      <c r="C17" s="287" t="s">
        <v>356</v>
      </c>
      <c r="D17" s="287"/>
      <c r="E17" s="287"/>
      <c r="F17" s="287"/>
      <c r="G17" s="287"/>
      <c r="H17" s="287"/>
      <c r="I17" s="287"/>
      <c r="J17" s="296"/>
      <c r="K17" s="296"/>
      <c r="M17" s="358" t="s">
        <v>100</v>
      </c>
      <c r="N17" s="357"/>
    </row>
    <row r="18" spans="2:14" ht="18" customHeight="1" x14ac:dyDescent="0.25">
      <c r="B18" s="297" t="s">
        <v>243</v>
      </c>
      <c r="C18" s="298" t="s">
        <v>244</v>
      </c>
      <c r="D18" s="298"/>
      <c r="E18" s="298"/>
      <c r="F18" s="299" t="s">
        <v>245</v>
      </c>
      <c r="G18" s="299"/>
      <c r="H18" s="299"/>
      <c r="I18" s="299"/>
      <c r="J18" s="300"/>
      <c r="K18" s="300"/>
      <c r="M18" s="358" t="s">
        <v>122</v>
      </c>
      <c r="N18" s="357"/>
    </row>
    <row r="19" spans="2:14" ht="39.75" customHeight="1" x14ac:dyDescent="0.25">
      <c r="B19" s="297"/>
      <c r="C19" s="338" t="s">
        <v>357</v>
      </c>
      <c r="D19" s="338"/>
      <c r="E19" s="338"/>
      <c r="F19" s="294" t="s">
        <v>358</v>
      </c>
      <c r="G19" s="294"/>
      <c r="H19" s="294"/>
      <c r="I19" s="294"/>
      <c r="J19" s="295"/>
      <c r="K19" s="295"/>
      <c r="M19" s="358" t="s">
        <v>126</v>
      </c>
      <c r="N19" s="357"/>
    </row>
    <row r="20" spans="2:14" ht="39.75" customHeight="1" x14ac:dyDescent="0.25">
      <c r="B20" s="272" t="s">
        <v>248</v>
      </c>
      <c r="C20" s="338" t="s">
        <v>359</v>
      </c>
      <c r="D20" s="338"/>
      <c r="E20" s="338"/>
      <c r="F20" s="289" t="s">
        <v>360</v>
      </c>
      <c r="G20" s="289"/>
      <c r="H20" s="289"/>
      <c r="I20" s="289"/>
      <c r="J20" s="280"/>
      <c r="K20" s="280"/>
      <c r="M20" s="358"/>
      <c r="N20" s="357"/>
    </row>
    <row r="21" spans="2:14" ht="81.75" customHeight="1" x14ac:dyDescent="0.25">
      <c r="B21" s="272" t="s">
        <v>251</v>
      </c>
      <c r="C21" s="277" t="s">
        <v>367</v>
      </c>
      <c r="D21" s="277"/>
      <c r="E21" s="277"/>
      <c r="F21" s="302" t="s">
        <v>361</v>
      </c>
      <c r="G21" s="302"/>
      <c r="H21" s="302"/>
      <c r="I21" s="302"/>
      <c r="J21" s="293"/>
      <c r="K21" s="293"/>
      <c r="M21" s="361"/>
      <c r="N21" s="357"/>
    </row>
    <row r="22" spans="2:14" ht="23.25" customHeight="1" x14ac:dyDescent="0.25">
      <c r="B22" s="272" t="s">
        <v>254</v>
      </c>
      <c r="C22" s="303">
        <v>44927</v>
      </c>
      <c r="D22" s="303"/>
      <c r="E22" s="303"/>
      <c r="F22" s="278" t="s">
        <v>255</v>
      </c>
      <c r="G22" s="304">
        <v>1</v>
      </c>
      <c r="H22" s="278" t="s">
        <v>256</v>
      </c>
      <c r="I22" s="362">
        <v>1</v>
      </c>
      <c r="J22" s="363"/>
      <c r="K22" s="363"/>
      <c r="M22" s="361"/>
    </row>
    <row r="23" spans="2:14" ht="27" customHeight="1" x14ac:dyDescent="0.25">
      <c r="B23" s="272" t="s">
        <v>257</v>
      </c>
      <c r="C23" s="303">
        <v>45291</v>
      </c>
      <c r="D23" s="303"/>
      <c r="E23" s="303"/>
      <c r="F23" s="278" t="s">
        <v>258</v>
      </c>
      <c r="G23" s="364">
        <v>1</v>
      </c>
      <c r="H23" s="364"/>
      <c r="I23" s="364"/>
      <c r="J23" s="365"/>
      <c r="K23" s="365"/>
      <c r="M23" s="361"/>
    </row>
    <row r="24" spans="2:14" ht="30.75" customHeight="1" x14ac:dyDescent="0.25">
      <c r="B24" s="309" t="s">
        <v>259</v>
      </c>
      <c r="C24" s="310" t="s">
        <v>112</v>
      </c>
      <c r="D24" s="310"/>
      <c r="E24" s="310"/>
      <c r="F24" s="366" t="s">
        <v>260</v>
      </c>
      <c r="G24" s="294" t="s">
        <v>261</v>
      </c>
      <c r="H24" s="294"/>
      <c r="I24" s="294"/>
      <c r="J24" s="300"/>
      <c r="K24" s="300"/>
      <c r="M24" s="361"/>
    </row>
    <row r="25" spans="2:14" ht="22.5" customHeight="1" x14ac:dyDescent="0.25">
      <c r="B25" s="312" t="s">
        <v>262</v>
      </c>
      <c r="C25" s="312"/>
      <c r="D25" s="312"/>
      <c r="E25" s="312"/>
      <c r="F25" s="312"/>
      <c r="G25" s="312"/>
      <c r="H25" s="312"/>
      <c r="I25" s="312"/>
      <c r="J25" s="270"/>
      <c r="K25" s="270"/>
      <c r="M25" s="361"/>
    </row>
    <row r="26" spans="2:14" ht="43.5" customHeight="1" x14ac:dyDescent="0.25">
      <c r="B26" s="313" t="s">
        <v>142</v>
      </c>
      <c r="C26" s="314" t="s">
        <v>263</v>
      </c>
      <c r="D26" s="314" t="s">
        <v>264</v>
      </c>
      <c r="E26" s="315" t="s">
        <v>265</v>
      </c>
      <c r="F26" s="314" t="s">
        <v>266</v>
      </c>
      <c r="G26" s="314" t="s">
        <v>267</v>
      </c>
      <c r="H26" s="315" t="s">
        <v>268</v>
      </c>
      <c r="I26" s="316" t="s">
        <v>269</v>
      </c>
      <c r="J26" s="295"/>
      <c r="K26" s="295"/>
      <c r="M26" s="361"/>
    </row>
    <row r="27" spans="2:14" ht="19.5" customHeight="1" x14ac:dyDescent="0.25">
      <c r="B27" s="317" t="s">
        <v>151</v>
      </c>
      <c r="C27" s="378">
        <v>5.8799999999999998E-2</v>
      </c>
      <c r="D27" s="390">
        <v>5.8799999999999998E-2</v>
      </c>
      <c r="E27" s="121">
        <f t="shared" ref="E27:E38" si="0">IF(OR(C27=0,C27=""),0,D27/C27)</f>
        <v>1</v>
      </c>
      <c r="F27" s="320">
        <v>1</v>
      </c>
      <c r="G27" s="321">
        <v>1</v>
      </c>
      <c r="H27" s="322">
        <f>IF(D27="","",(D27*100%)/$G$23)</f>
        <v>5.8799999999999998E-2</v>
      </c>
      <c r="I27" s="323">
        <v>1</v>
      </c>
      <c r="J27" s="391"/>
      <c r="K27" s="324"/>
      <c r="M27" s="361"/>
    </row>
    <row r="28" spans="2:14" ht="19.5" customHeight="1" x14ac:dyDescent="0.25">
      <c r="B28" s="317" t="s">
        <v>152</v>
      </c>
      <c r="C28" s="378">
        <v>1</v>
      </c>
      <c r="D28" s="390">
        <v>1</v>
      </c>
      <c r="E28" s="121">
        <f t="shared" si="0"/>
        <v>1</v>
      </c>
      <c r="F28" s="320"/>
      <c r="G28" s="321"/>
      <c r="H28" s="322">
        <f t="shared" ref="H28:H33" si="1">+IF(D28="","",((D28*100%)/$G$23))</f>
        <v>1</v>
      </c>
      <c r="I28" s="323"/>
      <c r="J28" s="391"/>
      <c r="K28" s="324"/>
      <c r="M28" s="361"/>
    </row>
    <row r="29" spans="2:14" ht="19.5" customHeight="1" x14ac:dyDescent="0.25">
      <c r="B29" s="317" t="s">
        <v>153</v>
      </c>
      <c r="C29" s="378">
        <v>1</v>
      </c>
      <c r="D29" s="390">
        <v>1</v>
      </c>
      <c r="E29" s="121">
        <f t="shared" si="0"/>
        <v>1</v>
      </c>
      <c r="F29" s="320"/>
      <c r="G29" s="321"/>
      <c r="H29" s="322">
        <f t="shared" si="1"/>
        <v>1</v>
      </c>
      <c r="I29" s="323"/>
      <c r="J29" s="391"/>
      <c r="K29" s="324"/>
      <c r="M29" s="361"/>
    </row>
    <row r="30" spans="2:14" ht="19.5" customHeight="1" x14ac:dyDescent="0.25">
      <c r="B30" s="317" t="s">
        <v>154</v>
      </c>
      <c r="C30" s="378">
        <v>1</v>
      </c>
      <c r="D30" s="390">
        <v>1</v>
      </c>
      <c r="E30" s="121">
        <f t="shared" si="0"/>
        <v>1</v>
      </c>
      <c r="F30" s="320"/>
      <c r="G30" s="321"/>
      <c r="H30" s="322">
        <f t="shared" si="1"/>
        <v>1</v>
      </c>
      <c r="I30" s="323"/>
      <c r="J30" s="391"/>
      <c r="K30" s="324"/>
    </row>
    <row r="31" spans="2:14" ht="19.5" customHeight="1" x14ac:dyDescent="0.25">
      <c r="B31" s="317" t="s">
        <v>155</v>
      </c>
      <c r="C31" s="378">
        <v>1</v>
      </c>
      <c r="D31" s="390">
        <v>1</v>
      </c>
      <c r="E31" s="121">
        <f t="shared" si="0"/>
        <v>1</v>
      </c>
      <c r="F31" s="320"/>
      <c r="G31" s="321"/>
      <c r="H31" s="322">
        <f t="shared" si="1"/>
        <v>1</v>
      </c>
      <c r="I31" s="323"/>
      <c r="J31" s="391"/>
      <c r="K31" s="324"/>
    </row>
    <row r="32" spans="2:14" ht="19.5" customHeight="1" x14ac:dyDescent="0.25">
      <c r="B32" s="317" t="s">
        <v>156</v>
      </c>
      <c r="C32" s="378">
        <v>1</v>
      </c>
      <c r="D32" s="390">
        <v>1</v>
      </c>
      <c r="E32" s="121">
        <f t="shared" si="0"/>
        <v>1</v>
      </c>
      <c r="F32" s="320"/>
      <c r="G32" s="321"/>
      <c r="H32" s="322">
        <f t="shared" si="1"/>
        <v>1</v>
      </c>
      <c r="I32" s="323"/>
      <c r="J32" s="391"/>
      <c r="K32" s="324"/>
    </row>
    <row r="33" spans="2:11" ht="19.5" customHeight="1" x14ac:dyDescent="0.25">
      <c r="B33" s="317" t="s">
        <v>157</v>
      </c>
      <c r="C33" s="378">
        <v>1</v>
      </c>
      <c r="D33" s="390">
        <v>1</v>
      </c>
      <c r="E33" s="121">
        <f t="shared" si="0"/>
        <v>1</v>
      </c>
      <c r="F33" s="320"/>
      <c r="G33" s="321"/>
      <c r="H33" s="322">
        <f t="shared" si="1"/>
        <v>1</v>
      </c>
      <c r="I33" s="323"/>
      <c r="J33" s="391"/>
      <c r="K33" s="324"/>
    </row>
    <row r="34" spans="2:11" ht="19.5" customHeight="1" x14ac:dyDescent="0.25">
      <c r="B34" s="317" t="s">
        <v>158</v>
      </c>
      <c r="C34" s="378">
        <v>1</v>
      </c>
      <c r="D34" s="390"/>
      <c r="E34" s="121">
        <f t="shared" si="0"/>
        <v>0</v>
      </c>
      <c r="F34" s="320"/>
      <c r="G34" s="321"/>
      <c r="H34" s="322" t="str">
        <f t="shared" ref="H34:H38" si="2">IF(D34="","",(D34*100%)/$G$23+H33)</f>
        <v/>
      </c>
      <c r="I34" s="323"/>
      <c r="J34" s="391"/>
      <c r="K34" s="324"/>
    </row>
    <row r="35" spans="2:11" ht="19.5" customHeight="1" x14ac:dyDescent="0.25">
      <c r="B35" s="317" t="s">
        <v>159</v>
      </c>
      <c r="C35" s="378">
        <v>1</v>
      </c>
      <c r="D35" s="390"/>
      <c r="E35" s="121">
        <f t="shared" si="0"/>
        <v>0</v>
      </c>
      <c r="F35" s="320"/>
      <c r="G35" s="321"/>
      <c r="H35" s="322" t="str">
        <f t="shared" si="2"/>
        <v/>
      </c>
      <c r="I35" s="323"/>
      <c r="J35" s="391"/>
      <c r="K35" s="324"/>
    </row>
    <row r="36" spans="2:11" ht="19.5" customHeight="1" x14ac:dyDescent="0.25">
      <c r="B36" s="317" t="s">
        <v>160</v>
      </c>
      <c r="C36" s="378">
        <v>1</v>
      </c>
      <c r="D36" s="390"/>
      <c r="E36" s="121">
        <f t="shared" si="0"/>
        <v>0</v>
      </c>
      <c r="F36" s="320"/>
      <c r="G36" s="321"/>
      <c r="H36" s="322" t="str">
        <f t="shared" si="2"/>
        <v/>
      </c>
      <c r="I36" s="323"/>
      <c r="J36" s="391"/>
      <c r="K36" s="324"/>
    </row>
    <row r="37" spans="2:11" ht="19.5" customHeight="1" x14ac:dyDescent="0.25">
      <c r="B37" s="317" t="s">
        <v>161</v>
      </c>
      <c r="C37" s="378">
        <v>1</v>
      </c>
      <c r="D37" s="390"/>
      <c r="E37" s="121">
        <f t="shared" si="0"/>
        <v>0</v>
      </c>
      <c r="F37" s="320"/>
      <c r="G37" s="321"/>
      <c r="H37" s="322" t="str">
        <f t="shared" si="2"/>
        <v/>
      </c>
      <c r="I37" s="323"/>
      <c r="J37" s="391"/>
      <c r="K37" s="324"/>
    </row>
    <row r="38" spans="2:11" ht="19.5" customHeight="1" x14ac:dyDescent="0.25">
      <c r="B38" s="317" t="s">
        <v>162</v>
      </c>
      <c r="C38" s="378">
        <v>1</v>
      </c>
      <c r="D38" s="390"/>
      <c r="E38" s="121">
        <f t="shared" si="0"/>
        <v>0</v>
      </c>
      <c r="F38" s="320"/>
      <c r="G38" s="321"/>
      <c r="H38" s="322" t="str">
        <f t="shared" si="2"/>
        <v/>
      </c>
      <c r="I38" s="323"/>
      <c r="J38" s="324"/>
      <c r="K38" s="324"/>
    </row>
    <row r="39" spans="2:11" ht="87" customHeight="1" x14ac:dyDescent="0.25">
      <c r="B39" s="326" t="s">
        <v>270</v>
      </c>
      <c r="C39" s="327" t="s">
        <v>382</v>
      </c>
      <c r="D39" s="327"/>
      <c r="E39" s="327"/>
      <c r="F39" s="327"/>
      <c r="G39" s="327"/>
      <c r="H39" s="327"/>
      <c r="I39" s="327"/>
      <c r="J39" s="331"/>
      <c r="K39" s="331"/>
    </row>
    <row r="40" spans="2:11" ht="36.6" customHeight="1" x14ac:dyDescent="0.25">
      <c r="B40" s="330"/>
      <c r="C40" s="330"/>
      <c r="D40" s="330"/>
      <c r="E40" s="330"/>
      <c r="F40" s="330"/>
      <c r="G40" s="330"/>
      <c r="H40" s="330"/>
      <c r="I40" s="330"/>
      <c r="J40" s="270"/>
      <c r="K40" s="270"/>
    </row>
    <row r="41" spans="2:11" ht="36.6" customHeight="1" x14ac:dyDescent="0.25">
      <c r="B41" s="330"/>
      <c r="C41" s="330"/>
      <c r="D41" s="330"/>
      <c r="E41" s="330"/>
      <c r="F41" s="330"/>
      <c r="G41" s="330"/>
      <c r="H41" s="330"/>
      <c r="I41" s="330"/>
      <c r="J41" s="331"/>
      <c r="K41" s="331"/>
    </row>
    <row r="42" spans="2:11" ht="36.6" customHeight="1" x14ac:dyDescent="0.25">
      <c r="B42" s="330"/>
      <c r="C42" s="330"/>
      <c r="D42" s="330"/>
      <c r="E42" s="330"/>
      <c r="F42" s="330"/>
      <c r="G42" s="330"/>
      <c r="H42" s="330"/>
      <c r="I42" s="330"/>
      <c r="J42" s="331"/>
      <c r="K42" s="331"/>
    </row>
    <row r="43" spans="2:11" ht="36.6" customHeight="1" x14ac:dyDescent="0.25">
      <c r="B43" s="330"/>
      <c r="C43" s="330"/>
      <c r="D43" s="330"/>
      <c r="E43" s="330"/>
      <c r="F43" s="330"/>
      <c r="G43" s="330"/>
      <c r="H43" s="330"/>
      <c r="I43" s="330"/>
      <c r="J43" s="331"/>
      <c r="K43" s="331"/>
    </row>
    <row r="44" spans="2:11" ht="36.6" customHeight="1" x14ac:dyDescent="0.25">
      <c r="B44" s="330"/>
      <c r="C44" s="330"/>
      <c r="D44" s="330"/>
      <c r="E44" s="330"/>
      <c r="F44" s="330"/>
      <c r="G44" s="330"/>
      <c r="H44" s="330"/>
      <c r="I44" s="330"/>
      <c r="J44" s="268"/>
      <c r="K44" s="268"/>
    </row>
    <row r="45" spans="2:11" ht="81.2" customHeight="1" x14ac:dyDescent="0.25">
      <c r="B45" s="272" t="s">
        <v>271</v>
      </c>
      <c r="C45" s="327" t="s">
        <v>383</v>
      </c>
      <c r="D45" s="327"/>
      <c r="E45" s="327"/>
      <c r="F45" s="327"/>
      <c r="G45" s="327"/>
      <c r="H45" s="327"/>
      <c r="I45" s="327"/>
      <c r="J45" s="334"/>
      <c r="K45" s="334"/>
    </row>
    <row r="46" spans="2:11" ht="48.75" customHeight="1" x14ac:dyDescent="0.25">
      <c r="B46" s="272" t="s">
        <v>272</v>
      </c>
      <c r="C46" s="327" t="s">
        <v>273</v>
      </c>
      <c r="D46" s="327"/>
      <c r="E46" s="327"/>
      <c r="F46" s="327"/>
      <c r="G46" s="327"/>
      <c r="H46" s="327"/>
      <c r="I46" s="327"/>
      <c r="J46" s="334"/>
      <c r="K46" s="334"/>
    </row>
    <row r="47" spans="2:11" ht="66" customHeight="1" x14ac:dyDescent="0.25">
      <c r="B47" s="326" t="s">
        <v>274</v>
      </c>
      <c r="C47" s="275" t="s">
        <v>368</v>
      </c>
      <c r="D47" s="275"/>
      <c r="E47" s="275"/>
      <c r="F47" s="275"/>
      <c r="G47" s="275"/>
      <c r="H47" s="275"/>
      <c r="I47" s="275"/>
      <c r="J47" s="334"/>
      <c r="K47" s="334"/>
    </row>
    <row r="48" spans="2:11" ht="22.5" customHeight="1" x14ac:dyDescent="0.25">
      <c r="B48" s="312" t="s">
        <v>276</v>
      </c>
      <c r="C48" s="312"/>
      <c r="D48" s="312"/>
      <c r="E48" s="312"/>
      <c r="F48" s="312"/>
      <c r="G48" s="312"/>
      <c r="H48" s="312"/>
      <c r="I48" s="312"/>
      <c r="J48" s="334"/>
      <c r="K48" s="334"/>
    </row>
    <row r="49" spans="2:11" ht="22.5" customHeight="1" x14ac:dyDescent="0.25">
      <c r="B49" s="297" t="s">
        <v>277</v>
      </c>
      <c r="C49" s="314" t="s">
        <v>278</v>
      </c>
      <c r="D49" s="274" t="s">
        <v>279</v>
      </c>
      <c r="E49" s="274"/>
      <c r="F49" s="274"/>
      <c r="G49" s="335" t="s">
        <v>280</v>
      </c>
      <c r="H49" s="335"/>
      <c r="I49" s="335"/>
      <c r="J49" s="336"/>
      <c r="K49" s="336"/>
    </row>
    <row r="50" spans="2:11" ht="72.75" customHeight="1" x14ac:dyDescent="0.25">
      <c r="B50" s="297"/>
      <c r="C50" s="337">
        <v>44992</v>
      </c>
      <c r="D50" s="277" t="s">
        <v>365</v>
      </c>
      <c r="E50" s="277"/>
      <c r="F50" s="277"/>
      <c r="G50" s="277" t="s">
        <v>366</v>
      </c>
      <c r="H50" s="277"/>
      <c r="I50" s="275"/>
      <c r="J50" s="336"/>
      <c r="K50" s="336"/>
    </row>
    <row r="51" spans="2:11" ht="32.25" customHeight="1" x14ac:dyDescent="0.25">
      <c r="B51" s="339" t="s">
        <v>282</v>
      </c>
      <c r="C51" s="248" t="s">
        <v>362</v>
      </c>
      <c r="D51" s="248"/>
      <c r="E51" s="248"/>
      <c r="F51" s="248"/>
      <c r="G51" s="248"/>
      <c r="H51" s="248"/>
      <c r="I51" s="248"/>
      <c r="J51" s="392"/>
      <c r="K51" s="393"/>
    </row>
    <row r="52" spans="2:11" ht="28.5" customHeight="1" x14ac:dyDescent="0.25">
      <c r="B52" s="340" t="s">
        <v>283</v>
      </c>
      <c r="C52" s="250" t="s">
        <v>363</v>
      </c>
      <c r="D52" s="250"/>
      <c r="E52" s="250"/>
      <c r="F52" s="250"/>
      <c r="G52" s="250"/>
      <c r="H52" s="250"/>
      <c r="I52" s="250"/>
      <c r="J52" s="328"/>
      <c r="K52" s="329"/>
    </row>
    <row r="53" spans="2:11" ht="30" customHeight="1" x14ac:dyDescent="0.25">
      <c r="B53" s="326" t="s">
        <v>284</v>
      </c>
      <c r="C53" s="294" t="s">
        <v>364</v>
      </c>
      <c r="D53" s="294"/>
      <c r="E53" s="294"/>
      <c r="F53" s="294"/>
      <c r="G53" s="294"/>
      <c r="H53" s="294"/>
      <c r="I53" s="294"/>
      <c r="J53" s="328"/>
      <c r="K53" s="329"/>
    </row>
    <row r="54" spans="2:11" ht="31.5" customHeight="1" x14ac:dyDescent="0.25">
      <c r="B54" s="341" t="s">
        <v>285</v>
      </c>
      <c r="C54" s="342" t="s">
        <v>281</v>
      </c>
      <c r="D54" s="342"/>
      <c r="E54" s="342"/>
      <c r="F54" s="342"/>
      <c r="G54" s="342"/>
      <c r="H54" s="342"/>
      <c r="I54" s="342"/>
      <c r="J54" s="328"/>
      <c r="K54" s="329"/>
    </row>
    <row r="55" spans="2:11" x14ac:dyDescent="0.25">
      <c r="B55" s="345"/>
      <c r="C55" s="346"/>
      <c r="D55" s="346"/>
      <c r="E55" s="373"/>
      <c r="F55" s="373"/>
      <c r="G55" s="348"/>
      <c r="H55" s="349"/>
      <c r="I55" s="346"/>
      <c r="J55" s="343" t="s">
        <v>281</v>
      </c>
      <c r="K55" s="344"/>
    </row>
    <row r="56" spans="2:11" x14ac:dyDescent="0.25">
      <c r="B56" s="345"/>
      <c r="C56" s="346"/>
      <c r="D56" s="346"/>
      <c r="E56" s="373"/>
      <c r="F56" s="373"/>
      <c r="G56" s="348"/>
      <c r="H56" s="349"/>
      <c r="I56" s="346"/>
      <c r="J56" s="350"/>
      <c r="K56" s="350"/>
    </row>
    <row r="57" spans="2:11" x14ac:dyDescent="0.25">
      <c r="B57" s="345"/>
      <c r="C57" s="346"/>
      <c r="D57" s="346"/>
      <c r="E57" s="373"/>
      <c r="F57" s="373"/>
      <c r="G57" s="348"/>
      <c r="H57" s="349"/>
      <c r="I57" s="346"/>
      <c r="J57" s="350"/>
      <c r="K57" s="350"/>
    </row>
    <row r="58" spans="2:11" x14ac:dyDescent="0.25">
      <c r="B58" s="345"/>
      <c r="C58" s="346"/>
      <c r="D58" s="346"/>
      <c r="E58" s="373"/>
      <c r="F58" s="373"/>
      <c r="G58" s="348"/>
      <c r="H58" s="349"/>
      <c r="I58" s="346"/>
      <c r="J58" s="350"/>
      <c r="K58" s="350"/>
    </row>
    <row r="59" spans="2:11" hidden="1" x14ac:dyDescent="0.25">
      <c r="B59" s="345"/>
      <c r="C59" s="346"/>
      <c r="D59" s="346"/>
      <c r="E59" s="373"/>
      <c r="F59" s="373"/>
      <c r="G59" s="348"/>
      <c r="H59" s="349"/>
      <c r="I59" s="346"/>
      <c r="J59" s="350"/>
      <c r="K59" s="350"/>
    </row>
    <row r="60" spans="2:11" ht="25.5" hidden="1" customHeight="1" x14ac:dyDescent="0.25">
      <c r="B60" s="345"/>
      <c r="C60" s="346"/>
      <c r="D60" s="346"/>
      <c r="E60" s="373"/>
      <c r="F60" s="373"/>
      <c r="G60" s="348"/>
      <c r="H60" s="349"/>
      <c r="I60" s="346"/>
      <c r="J60" s="350"/>
      <c r="K60" s="350"/>
    </row>
  </sheetData>
  <sheetProtection algorithmName="SHA-512" hashValue="bCtIbUkTTVuYLGl9LO+ilNedqdMUToituQkmMD8t8+ba1YsaQhrOyn9TjniP/Nznle7vDUC3xBDa+jf1TVzBAw==" saltValue="Y5urgx1uB3aUeEBAQVTac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xr:uid="{00000000-0002-0000-0C00-000000000000}">
      <formula1>$N$11:$N$12</formula1>
      <formula2>0</formula2>
    </dataValidation>
    <dataValidation type="list" allowBlank="1" showInputMessage="1" showErrorMessage="1" sqref="H13:I13" xr:uid="{00000000-0002-0000-0C00-000001000000}">
      <formula1>$N$5:$N$8</formula1>
      <formula2>0</formula2>
    </dataValidation>
    <dataValidation type="list" allowBlank="1" showInputMessage="1" showErrorMessage="1" sqref="J10:K10" xr:uid="{00000000-0002-0000-0C00-000002000000}">
      <formula1>$M$21:$M$28</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C24:E24" xr:uid="{00000000-0002-0000-0C00-000004000000}">
      <formula1>$M$12:$M$15</formula1>
      <formula2>0</formula2>
    </dataValidation>
    <dataValidation type="list" allowBlank="1" showInputMessage="1" showErrorMessage="1" sqref="H12:I12" xr:uid="{00000000-0002-0000-0C00-000005000000}">
      <formula1>M17:M19</formula1>
      <formula2>0</formula2>
    </dataValidation>
    <dataValidation type="list" showDropDown="1" showInputMessage="1" showErrorMessage="1" sqref="K12" xr:uid="{00000000-0002-0000-0C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 Plazas Torres</cp:lastModifiedBy>
  <cp:revision>22</cp:revision>
  <cp:lastPrinted>2018-04-10T15:28:46Z</cp:lastPrinted>
  <dcterms:created xsi:type="dcterms:W3CDTF">2010-03-25T16:40:43Z</dcterms:created>
  <dcterms:modified xsi:type="dcterms:W3CDTF">2023-08-16T20:55:53Z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