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DPYBA 2023\PROYECTO 7555\ENERO\DEFINITIVO\"/>
    </mc:Choice>
  </mc:AlternateContent>
  <bookViews>
    <workbookView xWindow="0" yWindow="495" windowWidth="38385" windowHeight="19320" tabRatio="500" activeTab="12"/>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META No. 5" sheetId="8" r:id="rId8"/>
    <sheet name="HV 14" sheetId="9" state="hidden" r:id="rId9"/>
    <sheet name="Act. 14" sheetId="10" state="hidden" r:id="rId10"/>
    <sheet name="Hoja3" sheetId="11" state="hidden" r:id="rId11"/>
    <sheet name="Hoja1" sheetId="12" state="hidden"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12">#REF!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12">#REF!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12">#REF!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12">#REF!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12">#REF!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12">#REF!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12">#REF!</definedName>
    <definedName name="LOCALIZAC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27" i="5" l="1"/>
  <c r="H28" i="4" l="1"/>
  <c r="H28" i="13" l="1"/>
  <c r="H29" i="13" s="1"/>
  <c r="H30" i="13" s="1"/>
  <c r="H31" i="13" s="1"/>
  <c r="H32" i="13" s="1"/>
  <c r="H33" i="13" s="1"/>
  <c r="H34" i="13" s="1"/>
  <c r="H35" i="13" s="1"/>
  <c r="H36" i="13" s="1"/>
  <c r="H37" i="13" s="1"/>
  <c r="H38" i="13" s="1"/>
  <c r="H28" i="8"/>
  <c r="H29" i="8" s="1"/>
  <c r="H30" i="8" s="1"/>
  <c r="H31" i="8" s="1"/>
  <c r="H32" i="8" s="1"/>
  <c r="H33" i="8" s="1"/>
  <c r="H34" i="8" s="1"/>
  <c r="H35" i="8" s="1"/>
  <c r="H36" i="8" s="1"/>
  <c r="H37" i="8" s="1"/>
  <c r="H38" i="8" s="1"/>
  <c r="H28" i="7"/>
  <c r="H29" i="7" s="1"/>
  <c r="H30" i="7" s="1"/>
  <c r="H31" i="7" s="1"/>
  <c r="H32" i="7" s="1"/>
  <c r="H33" i="7" s="1"/>
  <c r="H34" i="7" s="1"/>
  <c r="H35" i="7" s="1"/>
  <c r="H36" i="7" s="1"/>
  <c r="H37" i="7" s="1"/>
  <c r="H38" i="7" s="1"/>
  <c r="H31" i="6"/>
  <c r="H28" i="6"/>
  <c r="H29" i="6"/>
  <c r="H30" i="6" s="1"/>
  <c r="H32" i="6" s="1"/>
  <c r="H33" i="6" s="1"/>
  <c r="H34" i="6" s="1"/>
  <c r="H35" i="6" s="1"/>
  <c r="H36" i="6" s="1"/>
  <c r="H37" i="6" s="1"/>
  <c r="H38" i="6" s="1"/>
  <c r="H28" i="5"/>
  <c r="H29" i="5" s="1"/>
  <c r="H30" i="5" s="1"/>
  <c r="H31" i="5" s="1"/>
  <c r="H32" i="5" s="1"/>
  <c r="H33" i="5" s="1"/>
  <c r="H34" i="5" s="1"/>
  <c r="H35" i="5" s="1"/>
  <c r="H36" i="5" s="1"/>
  <c r="H37" i="5" s="1"/>
  <c r="H38" i="5" s="1"/>
  <c r="H38" i="4" l="1"/>
  <c r="H29" i="4" l="1"/>
  <c r="H30" i="4"/>
  <c r="H31" i="4"/>
  <c r="H32" i="4"/>
  <c r="H33" i="4"/>
  <c r="H34" i="4"/>
  <c r="H35" i="4"/>
  <c r="H36" i="4"/>
  <c r="H37" i="4"/>
  <c r="H27" i="4"/>
  <c r="F27" i="5" l="1"/>
  <c r="F27" i="7" l="1"/>
  <c r="E38" i="13"/>
  <c r="E37" i="13"/>
  <c r="E36" i="13"/>
  <c r="E35" i="13"/>
  <c r="E34" i="13"/>
  <c r="E33" i="13"/>
  <c r="E32" i="13"/>
  <c r="E31" i="13"/>
  <c r="E30" i="13"/>
  <c r="E29" i="13"/>
  <c r="E28" i="13"/>
  <c r="H27" i="13"/>
  <c r="G27" i="13"/>
  <c r="F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E37" i="8"/>
  <c r="E36" i="8"/>
  <c r="E35" i="8"/>
  <c r="E34" i="8"/>
  <c r="E33" i="8"/>
  <c r="E32" i="8"/>
  <c r="E31" i="8"/>
  <c r="E30" i="8"/>
  <c r="E29" i="8"/>
  <c r="E28" i="8"/>
  <c r="H27" i="8"/>
  <c r="G27" i="8"/>
  <c r="E27" i="8"/>
  <c r="E38" i="7"/>
  <c r="E37" i="7"/>
  <c r="E36" i="7"/>
  <c r="E35" i="7"/>
  <c r="E34" i="7"/>
  <c r="E33" i="7"/>
  <c r="E32" i="7"/>
  <c r="E31" i="7"/>
  <c r="E30" i="7"/>
  <c r="E29" i="7"/>
  <c r="E28" i="7"/>
  <c r="H27" i="7"/>
  <c r="G27" i="7"/>
  <c r="I27" i="7" s="1"/>
  <c r="E27" i="7"/>
  <c r="E38" i="6"/>
  <c r="E37" i="6"/>
  <c r="E36" i="6"/>
  <c r="E35" i="6"/>
  <c r="E34" i="6"/>
  <c r="E33" i="6"/>
  <c r="E32" i="6"/>
  <c r="E31" i="6"/>
  <c r="E30" i="6"/>
  <c r="E29" i="6"/>
  <c r="E28" i="6"/>
  <c r="H27" i="6"/>
  <c r="G27" i="6"/>
  <c r="I27" i="6" s="1"/>
  <c r="F27" i="6"/>
  <c r="E27" i="6"/>
  <c r="E38" i="5"/>
  <c r="E37" i="5"/>
  <c r="E36" i="5"/>
  <c r="E35" i="5"/>
  <c r="E34" i="5"/>
  <c r="E33" i="5"/>
  <c r="E32" i="5"/>
  <c r="E31" i="5"/>
  <c r="E30" i="5"/>
  <c r="E29" i="5"/>
  <c r="E28" i="5"/>
  <c r="H27" i="5"/>
  <c r="G27" i="5"/>
  <c r="E27" i="5"/>
  <c r="E38" i="4"/>
  <c r="E37" i="4"/>
  <c r="E36" i="4"/>
  <c r="E35" i="4"/>
  <c r="E34" i="4"/>
  <c r="E33" i="4"/>
  <c r="E32" i="4"/>
  <c r="E31" i="4"/>
  <c r="E30" i="4"/>
  <c r="E29" i="4"/>
  <c r="E28" i="4"/>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N13" i="1"/>
  <c r="M13" i="1"/>
  <c r="L13" i="1"/>
  <c r="K13" i="1"/>
  <c r="J13" i="1"/>
  <c r="I13" i="1" s="1"/>
  <c r="B13" i="1"/>
  <c r="A11" i="1"/>
  <c r="C9" i="1"/>
  <c r="C8" i="1"/>
  <c r="C7" i="1"/>
  <c r="AB13" i="1" l="1"/>
  <c r="AC19" i="1"/>
  <c r="L27" i="11"/>
  <c r="M27" i="11" s="1"/>
  <c r="AC17" i="1"/>
  <c r="AB15" i="1"/>
  <c r="D32" i="2"/>
  <c r="I31" i="2"/>
  <c r="H31" i="2"/>
  <c r="I31" i="9"/>
  <c r="H31" i="9"/>
  <c r="D32" i="9"/>
  <c r="AC13" i="1"/>
  <c r="AC21" i="1"/>
  <c r="H30" i="2"/>
  <c r="I15" i="1"/>
  <c r="AC15" i="1" s="1"/>
  <c r="AB17" i="1"/>
  <c r="I30" i="2"/>
  <c r="H30" i="9"/>
  <c r="AB19" i="1"/>
  <c r="I30" i="9"/>
  <c r="H32" i="9" l="1"/>
  <c r="D33" i="9"/>
  <c r="I32" i="9"/>
  <c r="I32" i="2"/>
  <c r="H32" i="2"/>
  <c r="D33" i="2"/>
  <c r="D34" i="9" l="1"/>
  <c r="I33" i="9"/>
  <c r="H33" i="9"/>
  <c r="H33" i="2"/>
  <c r="D34" i="2"/>
  <c r="I33" i="2"/>
  <c r="D35" i="2" l="1"/>
  <c r="I34" i="2"/>
  <c r="H34" i="2"/>
  <c r="D35" i="9"/>
  <c r="I34" i="9"/>
  <c r="H34" i="9"/>
  <c r="I35" i="9" l="1"/>
  <c r="H35" i="9"/>
  <c r="D36" i="9"/>
  <c r="D36" i="2"/>
  <c r="I35" i="2"/>
  <c r="H35" i="2"/>
  <c r="H36" i="9" l="1"/>
  <c r="D37" i="9"/>
  <c r="I36" i="9"/>
  <c r="I36" i="2"/>
  <c r="H36" i="2"/>
  <c r="D37" i="2"/>
  <c r="H37" i="2" l="1"/>
  <c r="D38" i="2"/>
  <c r="I37" i="2"/>
  <c r="D38" i="9"/>
  <c r="I37" i="9"/>
  <c r="H37" i="9"/>
  <c r="D39" i="9" l="1"/>
  <c r="I38" i="9"/>
  <c r="H38" i="9"/>
  <c r="D39" i="2"/>
  <c r="I38" i="2"/>
  <c r="H38" i="2"/>
  <c r="D40" i="2" l="1"/>
  <c r="I39" i="2"/>
  <c r="H39" i="2"/>
  <c r="I39" i="9"/>
  <c r="H39" i="9"/>
  <c r="D40" i="9"/>
  <c r="H40" i="9" l="1"/>
  <c r="D41" i="9"/>
  <c r="I40" i="9"/>
  <c r="I40" i="2"/>
  <c r="H40" i="2"/>
  <c r="D41" i="2"/>
  <c r="H41" i="2" l="1"/>
  <c r="I41" i="2"/>
  <c r="I41" i="9"/>
  <c r="H41" i="9"/>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MARCELA</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r>
          <rPr>
            <sz val="9"/>
            <color rgb="FF000000"/>
            <rFont val="Tahoma"/>
            <family val="2"/>
            <charset val="1"/>
          </rPr>
          <t xml:space="preserve">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I22" authorId="1" shapeId="0">
      <text>
        <r>
          <rPr>
            <b/>
            <sz val="9"/>
            <color rgb="FF000000"/>
            <rFont val="Tahoma"/>
            <family val="2"/>
          </rPr>
          <t>MARCELA:</t>
        </r>
        <r>
          <rPr>
            <sz val="9"/>
            <color rgb="FF000000"/>
            <rFont val="Tahoma"/>
            <family val="2"/>
          </rPr>
          <t xml:space="preserve">
</t>
        </r>
        <r>
          <rPr>
            <sz val="9"/>
            <color rgb="FF000000"/>
            <rFont val="Tahoma"/>
            <family val="2"/>
          </rPr>
          <t>ajustar, acumulado cuatrieno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<sst xmlns="http://schemas.openxmlformats.org/spreadsheetml/2006/main" count="1148" uniqueCount="386">
  <si>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</si>
  <si>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</si>
  <si>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</si>
  <si>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</si>
  <si>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</si>
  <si>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</si>
  <si>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</si>
  <si>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</si>
  <si>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</si>
  <si>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</si>
  <si>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</si>
  <si>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</si>
  <si>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</si>
  <si>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</si>
  <si>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</si>
  <si>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</si>
  <si>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</si>
  <si>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</si>
  <si>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</si>
  <si>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</si>
  <si>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</si>
  <si>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</si>
  <si>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</si>
  <si>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</si>
  <si>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</si>
  <si>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</si>
  <si>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</si>
  <si>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</si>
  <si>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</si>
  <si>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</si>
  <si>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</si>
  <si>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</si>
  <si>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</si>
  <si>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</si>
  <si>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</si>
  <si>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</si>
  <si>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</si>
  <si>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</si>
  <si>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</si>
  <si>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</si>
  <si>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</si>
  <si>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</si>
  <si>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</si>
  <si>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</si>
  <si>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</si>
  <si>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</si>
  <si>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</si>
  <si>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</si>
  <si>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</si>
  <si>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</si>
  <si>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</si>
  <si>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</si>
  <si>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</si>
  <si>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</si>
  <si>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</si>
  <si>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</si>
  <si>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</si>
  <si>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</si>
  <si>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</si>
  <si>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</si>
  <si>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</si>
  <si>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</si>
  <si>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</si>
  <si>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</si>
  <si>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</si>
  <si>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</si>
  <si>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</si>
  <si>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</si>
  <si>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</si>
  <si>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</si>
  <si>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</si>
  <si>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</si>
  <si>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</si>
  <si>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</si>
  <si>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</si>
  <si>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</si>
  <si>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</si>
  <si>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</si>
  <si>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</si>
  <si>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</si>
  <si>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</si>
  <si>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</si>
  <si>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</si>
  <si>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</si>
  <si>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</si>
  <si>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</si>
  <si>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</si>
  <si>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</si>
  <si>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</si>
  <si>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</si>
  <si>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</si>
  <si>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</si>
  <si>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</si>
  <si>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</si>
  <si>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</si>
  <si>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</si>
  <si>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</si>
  <si>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</si>
  <si>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</si>
  <si>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</si>
  <si>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</si>
  <si>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</si>
  <si>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</si>
  <si>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</si>
  <si>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</si>
  <si>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</si>
  <si>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</si>
  <si>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</si>
  <si>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</si>
  <si>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</si>
  <si>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</si>
  <si>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</si>
  <si>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</si>
  <si>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</si>
  <si>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</si>
  <si>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</si>
  <si>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</si>
  <si>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</si>
  <si>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</si>
  <si>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</si>
  <si>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</si>
  <si>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</si>
  <si>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</si>
  <si>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</si>
  <si>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</si>
  <si>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</si>
  <si>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</si>
  <si>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</si>
  <si>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</si>
  <si>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</si>
  <si>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</si>
  <si>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</si>
  <si>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</si>
  <si>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</si>
  <si>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</si>
  <si>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</si>
  <si>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</si>
  <si>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</si>
  <si>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</si>
  <si>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</si>
  <si>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</si>
  <si>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</si>
  <si>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</si>
  <si>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</si>
  <si>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</si>
  <si>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</si>
  <si>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</si>
  <si>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</si>
  <si>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</si>
  <si>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</si>
  <si>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</si>
  <si>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</si>
  <si>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</si>
  <si>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</si>
  <si>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</si>
  <si>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</si>
  <si>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</si>
  <si>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</si>
  <si>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</si>
  <si>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</si>
  <si>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</si>
  <si>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</si>
  <si>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</si>
  <si>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</si>
  <si>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</si>
  <si>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</si>
  <si>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</si>
  <si>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</si>
  <si>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</si>
  <si>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</si>
  <si>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</si>
  <si>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</si>
  <si>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</si>
  <si>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</si>
  <si>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</si>
  <si>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</si>
  <si>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</si>
  <si>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</si>
  <si>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</si>
  <si>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</si>
  <si>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</si>
  <si>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</si>
  <si>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</si>
  <si>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</si>
  <si>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</si>
  <si>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</si>
  <si>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</si>
  <si>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</si>
  <si>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</si>
  <si>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</si>
  <si>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</si>
  <si>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</si>
  <si>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</si>
  <si>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</si>
  <si>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</si>
  <si>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</si>
  <si>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</si>
  <si>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</si>
  <si>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</si>
  <si>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</si>
  <si>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</si>
  <si>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</si>
  <si>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</si>
  <si>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</si>
  <si>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</si>
  <si>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</si>
  <si>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</si>
  <si>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</si>
  <si>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</si>
  <si>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</si>
  <si>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</si>
  <si>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</si>
  <si>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</si>
  <si>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</si>
  <si>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</si>
  <si>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</si>
  <si>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</si>
  <si>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</si>
  <si>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</si>
  <si>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</si>
  <si>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</si>
  <si>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</si>
  <si>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</si>
  <si>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</si>
  <si>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</si>
  <si>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</si>
  <si>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</si>
  <si>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</si>
  <si>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</si>
  <si>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</si>
  <si>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</si>
  <si>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</si>
  <si>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</si>
  <si>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</si>
  <si>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</si>
  <si>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</si>
  <si>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</si>
  <si>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</si>
  <si>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</si>
  <si>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</si>
  <si>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</si>
  <si>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</si>
  <si>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</si>
  <si>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</si>
  <si>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</si>
  <si>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</si>
  <si>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</si>
  <si>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</si>
  <si>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</si>
  <si>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</si>
  <si>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</si>
  <si>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</si>
  <si>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</si>
  <si>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</si>
  <si>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</si>
  <si>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</si>
  <si>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</si>
  <si>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</si>
  <si>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</si>
  <si>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</si>
  <si>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</si>
  <si>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</si>
  <si>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</si>
  <si>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</si>
  <si>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</si>
  <si>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</si>
  <si>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</si>
  <si>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</si>
  <si>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</si>
  <si>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</si>
  <si>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</si>
  <si>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</si>
  <si>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</si>
  <si>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</si>
  <si>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</si>
  <si>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</si>
  <si>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</si>
  <si>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</si>
  <si>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</si>
  <si>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</si>
  <si>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</si>
  <si>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</si>
  <si>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</si>
  <si>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</si>
  <si>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</si>
  <si>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</si>
  <si>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</si>
  <si>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</si>
  <si>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</si>
  <si>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</si>
  <si>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</si>
  <si>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</si>
  <si>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</si>
  <si>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</si>
  <si>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</si>
  <si>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</si>
  <si>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</si>
  <si>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</si>
  <si>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</si>
  <si>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</si>
  <si>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</si>
  <si>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</si>
  <si>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</si>
  <si>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</si>
  <si>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</si>
  <si>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</si>
  <si>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</si>
  <si>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</si>
  <si>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</si>
  <si>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</si>
  <si>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</si>
  <si>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</si>
  <si>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</si>
  <si>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</si>
  <si>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</si>
  <si>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</si>
  <si>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</si>
  <si>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</si>
  <si>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</si>
  <si>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</si>
  <si>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</si>
  <si>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</si>
  <si>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</si>
  <si>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</si>
  <si>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</si>
  <si>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</si>
  <si>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</si>
  <si>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</si>
  <si>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</si>
  <si>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</si>
  <si>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</si>
  <si>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</si>
  <si>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</si>
  <si>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</si>
  <si>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</si>
  <si>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</si>
  <si>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</si>
  <si>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</si>
  <si>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</si>
  <si>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</si>
  <si>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</si>
  <si>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</si>
  <si>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</si>
  <si>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</si>
  <si>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</si>
  <si>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</si>
  <si>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</si>
  <si>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</si>
  <si>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</si>
  <si>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</si>
  <si>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</si>
  <si>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</si>
  <si>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t>
  </si>
  <si>
    <t>Los Reportes estimados a realizar en la vigencia sobre la actualización de indicadores de la Política Pública de Protección y Bienestar Animal programados para el cumplimiento de la meta.</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</si>
  <si>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</si>
  <si>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Productos de investigacion programados para el cumplimiento de la meta.
Para la lectura y el análisis del indicador, es necesario precisar que la magnitud programada mensualmente es una cifra definida con cuatro decimales.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</si>
  <si>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</si>
  <si>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Semilleros de investigacion programados para el cumplimiento de la meta.
Para la lectura y el análisis del indicador, es necesario precisar que la magnitud programada mensualmente es una cifra definida con cuatro decimales.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</si>
  <si>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</si>
  <si>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NO APLICA</t>
  </si>
  <si>
    <t>Se logró la ejecución de una prueba piloto para la nueva estrategia de diagnóstico de necesidades, lo que evidenció la mejoría en la herramienta y estrateiga para la identificación de vacíos de información. Esto permitirá el planeamiento de proyectos y procesos de investigación con un mayor impacto y relevancia</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</si>
  <si>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investgación requeridos a través de una estrategia efectiva para hallar los vacíos de información, generan conocimiento de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</si>
  <si>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</si>
  <si>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Las potenciales iniciativas y productos de investigación propuestos durante la vigencia se derivan, bien de una estrategia de identificación de vacíos de información, o como alcance a iniciativas de investigación en curso, con lo que se asegura la construcción y consolidación de conocimiento significativo tanto para el instituto como para la ciudad.</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</si>
  <si>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</si>
  <si>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Los convenios constituyen una importante plataforma para el desarrollo y la gestión del conocimiento significativo, permitiendo ampliar el horizonte de conocimiento del Instituto. Para el impulso de los convenios de investigación se ha establecido un conducto regular de seguimiento de convenios, revisión de potenciales actores involucrados, y discusión de posibles convenios a impulsar.</t>
  </si>
  <si>
    <t>Las potenciales estrategias para la implementación de los semileros de investigación se derivan como alcance a las estrategias previas seguidas para los semilleros, y la revisión de casos de éxito y oportunidades de mejora. Esto asegura la consolidación de una estrategia de conocimiento colectivo significativo tanto para el instituto como para la ciudad.</t>
  </si>
  <si>
    <t>Las diferentes estrategias de divulgación, gestión, organización e incentivo para el conocimiento favorecen tanto a la toma de decisiones y la planificación de estrategias de largo aliento, como a la cultura ciudadana y la sacciones cotidianas día a día. Es así, que la batería de herramientas</t>
  </si>
  <si>
    <t>La continuidad en la generación, mantenimiento y actualización de las diferentes estrategias de divulgación del conocimiento que constituyen la batería de herramientas permite fortalecer las mismas, consolidado así una estrategia efectíva para la gestión del conocimiento tanto al interior del Instituto como hacia la ciudadanía. La revisión adelantada durante el periodo del informe asegura dicha continuidad de la batería de herramientas</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</si>
  <si>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</si>
  <si>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Productos de investigacion realizados que den soporte para cumplimiento de la meta.
Para la lectura y el análisis del indicador, es necesario precisar que la magnitud ejecutada mensualmente es una cifra definida con cuatro decimales.</t>
  </si>
  <si>
    <t>Semilleros de investigacion Creados e implementados que den soporte para cumplimiento de la meta.
Para la lectura y el análisis del indicador, es necesario precisar que la magnitud ejecutada mensualmente es una cifra definida con cuatro decimales.</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</si>
  <si>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</si>
  <si>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</si>
  <si>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Subdirectora de Cultura y Gestión del Conocimiento - Natalia Parra Osorio</t>
  </si>
  <si>
    <t>Profesional Administrativa - Claudia Rocio Perilla Molano</t>
  </si>
  <si>
    <t>Profesional Equipo de Investigación - Rodrigo Gonzalez Florian</t>
  </si>
  <si>
    <t>Para el periodo del informe se avanzó en la gestión de la información necesaria para la compilación del primer (1) reporte de avance de indicadores, así como la preparación de los archivos utilizados para la actualización del reporte. Con corte al 31 de enero se ejecuto el 0,45  de la magnitud programada,  es decir un avance acumulado del 11,25% para la vigencia 2023.</t>
  </si>
  <si>
    <t>Los reportes de los indicadores que dan cuenta del avance de la política pública facilitan la lectura por parte de la ciudadanía del avance en la gestión institucional en el marco de las metas trazadas por la política.
Para la actualización de los reportes de avance se ha establecido un conducto regular de solicitud de información, compilación, organización y actualización del reporte. Durante el periodo del informe se avanzó en la solicitúd de información de avance en indicadores del 2022.</t>
  </si>
  <si>
    <t>El Observatorio funciona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</si>
  <si>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</si>
  <si>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Se actualizó la estrategia para generar el diagnóstico de necesidades de investigación. Y, durante el periodo del presente informe se adelantó una prueba piloto de la nueva estrategia del diagnóstico, capturando así información de una de las dependencias del instituto, información que será parte del diagnóstico de necesidades de investigación. Con corte al 31 de enero se ejecuto el 0,05  de la magnitud programada,  es decir un avance acumulado del 4,71% para la vigencia 2023.</t>
  </si>
  <si>
    <t>Durante el periodo del presente informe se revisó el avance alcanzando de los productos e iniciativas de investigación vigentes; así mismo, se adelantó un proceso de diagnóstico de necesidades de invesitgación, con lo que se identificaron de manera preliminar los posibles productos de investigación a ser desarrollados durante la vigencia. Con corte al 31 de enero se ejecuto el 0,17  de la magnitud programada,  es decir un avance acumulado del 8,34% para la vigencia 2023.</t>
  </si>
  <si>
    <t>Durante el periodo del presente informe se revisó el avance alcanzado en cuanto a los convenios firmados. Por otra parte, se discutieron los potenciales convenios a impulsar y los potenciales actores involucrados. Con corte al 31 de enero se ejecuto el 0,01 de la magnitud programada,  es decir un avance acumulado del 1,47% para la vigencia 2023.</t>
  </si>
  <si>
    <t>Durante el periodo del informe se adelantó la revisión y discusión de la estrategia definida para la implementación de los semilleros de ciencia animal, ética a nimal, y genero protección y bienestar animal. Esto permite definir lineamientos tanto para la apertura y convocatoria de participación, como para la estructuración de material y contenido asociado a la ejecución de los semilleros. Con corte al 31 de enero se ejecuto el 0,35  de la magnitud programada,  es decir un avance acumulado del 11,76% para la vigencia 2023.</t>
  </si>
  <si>
    <t>Durante el periodo del informe se revizó el estado actual de la batería de herramientas constituida y mantenida hasta el momento. Producto de esta revisión se definieron estrategias para la actualiación de las principales estrategias de gestión y divulgación del conocmiento. Con corte al 31 de enero se ejecuto el 0,06  de la magnitud programada,  es decir un avance acumulado del 5,88% para la 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</si>
</sst>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s>
  <fonts count="72"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b/>
      <sz val="9"/>
      <color rgb="FF000000"/>
      <name val="Tahoma"/>
      <family val="2"/>
    </font>
    <font>
      <sz val="9"/>
      <color rgb="FF000000"/>
      <name val="Tahoma"/>
      <family val="2"/>
    </font>
    <font>
      <b/>
      <sz val="9"/>
      <color rgb="FF000000"/>
      <name val="Arial"/>
      <family val="2"/>
    </font>
    <font>
      <b/>
      <sz val="9"/>
      <name val="Arial"/>
      <family val="2"/>
    </font>
    <font>
      <sz val="9"/>
      <color rgb="FFFF0000"/>
      <name val="Arial"/>
      <family val="2"/>
      <charset val="1"/>
    </font>
    <font>
      <sz val="11"/>
      <color rgb="FFFF0000"/>
      <name val="Arial"/>
      <family val="2"/>
      <charset val="1"/>
    </font>
    <font>
      <sz val="9"/>
      <color theme="1"/>
      <name val="Arial"/>
      <family val="2"/>
      <charset val="1"/>
    </font>
    <font>
      <sz val="9"/>
      <color theme="1"/>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58"/>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FF2CC"/>
      </patternFill>
    </fill>
    <fill>
      <patternFill patternType="solid">
        <fgColor rgb="FF29358C"/>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142E3A"/>
        <bgColor rgb="FF3A3D3E"/>
      </patternFill>
    </fill>
    <fill>
      <patternFill patternType="solid">
        <fgColor rgb="FFC3D69B"/>
        <bgColor rgb="FFC0C0C0"/>
      </patternFill>
    </fill>
    <fill>
      <patternFill patternType="solid">
        <fgColor rgb="FFFFFF00"/>
        <bgColor rgb="FFFFCC00"/>
      </patternFill>
    </fill>
    <fill>
      <patternFill patternType="solid">
        <fgColor rgb="FFE0E0DF"/>
        <bgColor rgb="FFE7DDD4"/>
      </patternFill>
    </fill>
  </fills>
  <borders count="43">
    <border>
      <left/>
      <right/>
      <top/>
      <bottom/>
      <diagonal/>
    </border>
    <border>
      <left style="double">
        <color rgb="FF142E3A"/>
      </left>
      <right style="double">
        <color rgb="FF142E3A"/>
      </right>
      <top style="double">
        <color rgb="FF142E3A"/>
      </top>
      <bottom style="double">
        <color rgb="FF142E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9"/>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42E3A"/>
      </left>
      <right style="thin">
        <color rgb="FF142E3A"/>
      </right>
      <top style="thin">
        <color rgb="FF142E3A"/>
      </top>
      <bottom style="thin">
        <color rgb="FF142E3A"/>
      </bottom>
      <diagonal/>
    </border>
    <border>
      <left style="thin">
        <color rgb="FF3A3D3E"/>
      </left>
      <right style="thin">
        <color rgb="FF3A3D3E"/>
      </right>
      <top style="thin">
        <color rgb="FF3A3D3E"/>
      </top>
      <bottom style="thin">
        <color rgb="FF3A3D3E"/>
      </bottom>
      <diagonal/>
    </border>
    <border>
      <left/>
      <right/>
      <top style="thin">
        <color rgb="FF29358C"/>
      </top>
      <bottom style="double">
        <color rgb="FF29358C"/>
      </bottom>
      <diagonal/>
    </border>
    <border>
      <left/>
      <right/>
      <top/>
      <bottom style="thick">
        <color rgb="FF29358C"/>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380">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4" fontId="19" fillId="35" borderId="21" xfId="1" applyNumberFormat="1" applyFont="1" applyFill="1" applyBorder="1" applyAlignment="1">
      <alignment horizontal="center" vertical="center"/>
    </xf>
    <xf numFmtId="4" fontId="19" fillId="0" borderId="21" xfId="1" applyNumberFormat="1" applyFont="1" applyBorder="1" applyAlignment="1">
      <alignment horizontal="center" vertical="center"/>
    </xf>
    <xf numFmtId="0" fontId="40" fillId="35" borderId="0" xfId="1120" applyFont="1" applyFill="1" applyAlignment="1">
      <alignment horizontal="center" vertical="center"/>
    </xf>
    <xf numFmtId="0" fontId="18" fillId="35" borderId="0" xfId="1120" applyFill="1" applyAlignment="1">
      <alignment vertical="center"/>
    </xf>
    <xf numFmtId="0" fontId="18" fillId="35" borderId="0" xfId="1120" applyFill="1" applyAlignment="1">
      <alignment vertical="top" wrapText="1"/>
    </xf>
    <xf numFmtId="9" fontId="40" fillId="35" borderId="0" xfId="1244" applyFont="1" applyFill="1" applyAlignment="1">
      <alignment vertical="center"/>
    </xf>
    <xf numFmtId="9" fontId="18" fillId="35" borderId="0" xfId="1244" applyFont="1" applyFill="1" applyAlignment="1">
      <alignment vertical="center"/>
    </xf>
    <xf numFmtId="0" fontId="42" fillId="0" borderId="0" xfId="1539" applyFont="1" applyAlignment="1">
      <alignment vertical="center"/>
    </xf>
    <xf numFmtId="0" fontId="43" fillId="0" borderId="0" xfId="1539" applyFont="1" applyAlignment="1">
      <alignment horizontal="center" vertical="center"/>
    </xf>
    <xf numFmtId="0" fontId="43" fillId="0" borderId="0" xfId="1539" applyFont="1" applyAlignment="1">
      <alignment vertical="center"/>
    </xf>
    <xf numFmtId="0" fontId="44" fillId="0" borderId="0" xfId="1539" applyFont="1" applyAlignment="1">
      <alignment vertical="center"/>
    </xf>
    <xf numFmtId="0" fontId="47" fillId="0" borderId="0" xfId="1539" applyFont="1" applyAlignment="1">
      <alignment vertical="center"/>
    </xf>
    <xf numFmtId="175" fontId="48" fillId="0" borderId="0" xfId="1244" applyNumberFormat="1" applyFont="1" applyAlignment="1">
      <alignment horizontal="center" vertical="center" wrapText="1"/>
    </xf>
    <xf numFmtId="9" fontId="48" fillId="0" borderId="0" xfId="1244" applyFont="1" applyAlignment="1">
      <alignment horizontal="center" vertical="center" wrapText="1"/>
    </xf>
    <xf numFmtId="0" fontId="37" fillId="42" borderId="20" xfId="1120" applyFont="1" applyFill="1" applyBorder="1" applyAlignment="1">
      <alignment vertical="center" wrapText="1"/>
    </xf>
    <xf numFmtId="0" fontId="59" fillId="0" borderId="0" xfId="1539" applyFont="1" applyAlignment="1">
      <alignment horizontal="center" vertical="center"/>
    </xf>
    <xf numFmtId="0" fontId="18" fillId="35" borderId="0" xfId="1120" applyFill="1" applyAlignment="1">
      <alignment vertical="center" wrapText="1"/>
    </xf>
    <xf numFmtId="2" fontId="19" fillId="35" borderId="21" xfId="1" applyNumberFormat="1" applyFont="1" applyFill="1" applyBorder="1" applyAlignment="1">
      <alignment horizontal="center" vertical="center"/>
    </xf>
    <xf numFmtId="2" fontId="19" fillId="0" borderId="21" xfId="1" applyNumberFormat="1" applyFont="1" applyBorder="1" applyAlignment="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4" borderId="20" xfId="1539" applyFont="1" applyFill="1" applyBorder="1" applyAlignment="1">
      <alignment horizontal="center" vertical="center"/>
    </xf>
    <xf numFmtId="0" fontId="0" fillId="44" borderId="18" xfId="1539" applyFont="1" applyFill="1" applyBorder="1" applyAlignment="1">
      <alignment vertical="center" wrapText="1"/>
    </xf>
    <xf numFmtId="9" fontId="63" fillId="44" borderId="20" xfId="2" applyFill="1" applyBorder="1" applyAlignment="1">
      <alignment horizontal="center" vertical="center"/>
    </xf>
    <xf numFmtId="0" fontId="0" fillId="44" borderId="18" xfId="1539" applyFont="1" applyFill="1" applyBorder="1" applyAlignment="1">
      <alignment horizontal="center" vertical="center" wrapText="1"/>
    </xf>
    <xf numFmtId="17" fontId="0" fillId="44" borderId="18" xfId="1539" applyNumberFormat="1" applyFont="1" applyFill="1" applyBorder="1" applyAlignment="1">
      <alignment vertical="center"/>
    </xf>
    <xf numFmtId="9" fontId="63" fillId="44" borderId="18" xfId="2" applyFill="1" applyBorder="1" applyAlignment="1">
      <alignment horizontal="center" vertical="center"/>
    </xf>
    <xf numFmtId="17" fontId="0" fillId="44" borderId="18" xfId="1539" applyNumberFormat="1" applyFont="1" applyFill="1" applyBorder="1" applyAlignment="1">
      <alignment horizontal="center" vertical="center"/>
    </xf>
    <xf numFmtId="0" fontId="0" fillId="44" borderId="20" xfId="1539" applyFont="1" applyFill="1" applyBorder="1" applyAlignment="1">
      <alignment horizontal="justify" vertical="center" wrapText="1"/>
    </xf>
    <xf numFmtId="0" fontId="0" fillId="44" borderId="18" xfId="1539" applyFont="1" applyFill="1" applyBorder="1" applyAlignment="1">
      <alignment horizontal="center" wrapText="1"/>
    </xf>
    <xf numFmtId="0" fontId="0" fillId="44" borderId="18" xfId="1539" applyFont="1" applyFill="1" applyBorder="1" applyAlignment="1">
      <alignment wrapText="1"/>
    </xf>
    <xf numFmtId="0" fontId="0" fillId="44" borderId="19" xfId="1539" applyFont="1" applyFill="1" applyBorder="1" applyAlignment="1">
      <alignment vertical="center" wrapText="1"/>
    </xf>
    <xf numFmtId="17" fontId="0" fillId="44" borderId="21" xfId="1539" applyNumberFormat="1" applyFont="1" applyFill="1" applyBorder="1" applyAlignment="1">
      <alignment vertical="center"/>
    </xf>
    <xf numFmtId="9" fontId="63" fillId="44" borderId="18" xfId="2" applyFill="1" applyBorder="1" applyAlignment="1">
      <alignment vertical="center" wrapText="1"/>
    </xf>
    <xf numFmtId="0" fontId="0" fillId="44" borderId="18" xfId="1539" applyFont="1" applyFill="1" applyBorder="1"/>
    <xf numFmtId="9" fontId="25" fillId="44" borderId="18" xfId="2" applyFont="1" applyFill="1" applyBorder="1" applyAlignment="1">
      <alignment horizontal="center" vertical="center" wrapText="1"/>
    </xf>
    <xf numFmtId="9" fontId="25" fillId="44" borderId="21" xfId="2" applyFont="1" applyFill="1" applyBorder="1" applyAlignment="1">
      <alignment horizontal="center" vertical="center" wrapText="1"/>
    </xf>
    <xf numFmtId="9" fontId="25" fillId="44" borderId="18" xfId="1539" applyNumberFormat="1" applyFont="1" applyFill="1" applyBorder="1" applyAlignment="1">
      <alignment vertical="center" wrapText="1"/>
    </xf>
    <xf numFmtId="0" fontId="25" fillId="44"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3" borderId="18" xfId="1539" applyFont="1" applyFill="1" applyBorder="1"/>
    <xf numFmtId="0" fontId="22" fillId="0" borderId="0" xfId="1539" applyFont="1"/>
    <xf numFmtId="9" fontId="22" fillId="0" borderId="0" xfId="2" applyFont="1"/>
    <xf numFmtId="9" fontId="63" fillId="0" borderId="0" xfId="2"/>
    <xf numFmtId="2" fontId="44" fillId="35" borderId="18" xfId="1" applyNumberFormat="1" applyFont="1" applyFill="1" applyBorder="1" applyAlignment="1">
      <alignment horizontal="center" vertical="center"/>
    </xf>
    <xf numFmtId="176" fontId="19" fillId="0" borderId="18" xfId="1120" applyNumberFormat="1" applyFont="1" applyBorder="1" applyAlignment="1" applyProtection="1">
      <alignment horizontal="center" vertical="center" wrapText="1"/>
      <protection locked="0"/>
    </xf>
    <xf numFmtId="0" fontId="37" fillId="42" borderId="18" xfId="1120" applyFont="1" applyFill="1" applyBorder="1" applyAlignment="1">
      <alignment horizontal="center" vertical="center" wrapText="1"/>
    </xf>
    <xf numFmtId="0" fontId="19" fillId="0" borderId="18" xfId="1120" applyFont="1" applyBorder="1" applyAlignment="1">
      <alignment horizontal="center" vertical="center"/>
    </xf>
    <xf numFmtId="0" fontId="37" fillId="42" borderId="18" xfId="1120" applyFont="1" applyFill="1" applyBorder="1" applyAlignment="1" applyProtection="1">
      <alignment horizontal="center" vertical="center" wrapText="1"/>
      <protection locked="0"/>
    </xf>
    <xf numFmtId="1" fontId="19" fillId="0" borderId="21" xfId="1244" applyNumberFormat="1" applyFont="1" applyBorder="1" applyAlignment="1">
      <alignment horizontal="center" vertical="center" wrapText="1"/>
    </xf>
    <xf numFmtId="4" fontId="66" fillId="0" borderId="18" xfId="1" applyNumberFormat="1" applyFont="1" applyBorder="1" applyAlignment="1">
      <alignment horizontal="center" vertical="center"/>
    </xf>
    <xf numFmtId="0" fontId="19" fillId="0" borderId="30" xfId="1120" applyFont="1" applyBorder="1" applyAlignment="1">
      <alignment horizontal="center" vertical="center"/>
    </xf>
    <xf numFmtId="1" fontId="19" fillId="0" borderId="30" xfId="1244" applyNumberFormat="1" applyFont="1" applyBorder="1" applyAlignment="1">
      <alignment horizontal="center" vertical="center" wrapText="1"/>
    </xf>
    <xf numFmtId="0" fontId="37" fillId="42" borderId="31" xfId="1120" applyFont="1" applyFill="1" applyBorder="1" applyAlignment="1" applyProtection="1">
      <alignment horizontal="justify" vertical="center" wrapText="1"/>
      <protection locked="0"/>
    </xf>
    <xf numFmtId="0" fontId="37" fillId="42" borderId="31" xfId="1120" applyFont="1" applyFill="1" applyBorder="1" applyAlignment="1">
      <alignment horizontal="justify" vertical="center" wrapText="1"/>
    </xf>
    <xf numFmtId="0" fontId="37" fillId="42" borderId="31" xfId="1120" applyFont="1" applyFill="1" applyBorder="1" applyAlignment="1">
      <alignment horizontal="justify" vertical="center"/>
    </xf>
    <xf numFmtId="0" fontId="37" fillId="42" borderId="31" xfId="1120" applyFont="1" applyFill="1" applyBorder="1" applyAlignment="1">
      <alignment vertical="center" wrapText="1"/>
    </xf>
    <xf numFmtId="0" fontId="37" fillId="42" borderId="35" xfId="1120" applyFont="1" applyFill="1" applyBorder="1" applyAlignment="1">
      <alignment horizontal="justify" vertical="center" wrapText="1"/>
    </xf>
    <xf numFmtId="1" fontId="19" fillId="0" borderId="41" xfId="1244" applyNumberFormat="1" applyFont="1" applyBorder="1" applyAlignment="1">
      <alignment horizontal="center" vertical="center" wrapText="1"/>
    </xf>
    <xf numFmtId="1" fontId="37" fillId="0" borderId="41" xfId="1244" applyNumberFormat="1" applyFont="1" applyBorder="1" applyAlignment="1">
      <alignment horizontal="center" vertical="center" wrapText="1"/>
    </xf>
    <xf numFmtId="2" fontId="66" fillId="0" borderId="18" xfId="1" applyNumberFormat="1" applyFont="1" applyBorder="1" applyAlignment="1">
      <alignment horizontal="center" vertical="center"/>
    </xf>
    <xf numFmtId="10" fontId="19" fillId="0" borderId="20" xfId="2" applyNumberFormat="1" applyFont="1" applyBorder="1" applyAlignment="1" applyProtection="1">
      <alignment horizontal="center" vertical="center" wrapText="1"/>
      <protection locked="0" hidden="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57" fillId="0" borderId="0" xfId="2" applyNumberFormat="1" applyFont="1" applyAlignment="1">
      <alignment horizontal="center" vertical="center" wrapText="1"/>
    </xf>
    <xf numFmtId="0" fontId="42" fillId="0" borderId="0" xfId="1539" applyFont="1" applyAlignment="1">
      <alignment horizontal="center" vertical="center" wrapText="1"/>
    </xf>
    <xf numFmtId="0" fontId="58" fillId="0" borderId="0" xfId="1539" applyFont="1" applyAlignment="1">
      <alignment horizontal="center" vertical="center" wrapText="1"/>
    </xf>
    <xf numFmtId="0" fontId="34" fillId="35" borderId="18" xfId="1539" applyFont="1" applyFill="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175" fontId="34" fillId="35" borderId="21"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9" fontId="34" fillId="35" borderId="21" xfId="1539" applyNumberFormat="1" applyFont="1" applyFill="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175" fontId="33" fillId="39" borderId="18" xfId="1539" applyNumberFormat="1" applyFont="1" applyFill="1" applyBorder="1" applyAlignment="1" applyProtection="1">
      <alignment horizontal="center"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19" fillId="35" borderId="18"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4" fillId="35" borderId="30" xfId="1539" applyFont="1" applyFill="1" applyBorder="1" applyAlignment="1">
      <alignment horizontal="center" vertical="center" wrapText="1"/>
    </xf>
    <xf numFmtId="0" fontId="52" fillId="11" borderId="27" xfId="1120" applyFont="1" applyFill="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19" fillId="35" borderId="18" xfId="1120" applyFont="1" applyFill="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30" xfId="1120" applyFont="1" applyFill="1" applyBorder="1" applyAlignment="1">
      <alignment horizontal="center" vertical="center"/>
    </xf>
    <xf numFmtId="0" fontId="19" fillId="35" borderId="18" xfId="1120" applyFont="1" applyFill="1" applyBorder="1" applyAlignment="1">
      <alignment horizontal="justify" vertical="center" wrapText="1"/>
    </xf>
    <xf numFmtId="0" fontId="19" fillId="35" borderId="30" xfId="1120" applyFont="1" applyFill="1" applyBorder="1" applyAlignment="1">
      <alignment horizontal="center"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0" fontId="19" fillId="35" borderId="30" xfId="1120" applyFont="1" applyFill="1" applyBorder="1" applyAlignment="1">
      <alignment horizontal="left" vertical="center" wrapText="1"/>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49" fontId="19" fillId="35" borderId="21" xfId="1120" applyNumberFormat="1" applyFont="1" applyFill="1" applyBorder="1" applyAlignment="1">
      <alignment horizontal="center" vertical="center"/>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52" fillId="0" borderId="36" xfId="1539" applyFont="1" applyBorder="1" applyAlignment="1">
      <alignment horizontal="center" vertical="center" wrapText="1"/>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9" fontId="69" fillId="0" borderId="42" xfId="2" applyFont="1" applyBorder="1" applyAlignment="1">
      <alignment horizontal="center" vertical="center" wrapText="1"/>
    </xf>
    <xf numFmtId="0" fontId="70" fillId="0" borderId="18" xfId="1120" applyFont="1" applyBorder="1" applyAlignment="1" applyProtection="1">
      <alignment horizontal="center" vertical="center" wrapText="1"/>
      <protection locked="0" hidden="1"/>
    </xf>
    <xf numFmtId="0" fontId="70" fillId="0" borderId="30" xfId="1120" applyFont="1" applyBorder="1" applyAlignment="1" applyProtection="1">
      <alignment horizontal="center" vertical="center" wrapText="1"/>
      <protection locked="0" hidden="1"/>
    </xf>
    <xf numFmtId="0" fontId="70" fillId="0" borderId="18" xfId="1120" applyFont="1" applyBorder="1" applyAlignment="1" applyProtection="1">
      <alignment horizontal="center" vertical="center"/>
      <protection hidden="1"/>
    </xf>
    <xf numFmtId="0" fontId="70" fillId="0" borderId="30" xfId="1120" applyFont="1" applyBorder="1" applyAlignment="1" applyProtection="1">
      <alignment horizontal="center" vertical="center"/>
      <protection hidden="1"/>
    </xf>
    <xf numFmtId="0" fontId="70" fillId="0" borderId="18" xfId="1120" applyFont="1" applyBorder="1" applyAlignment="1" applyProtection="1">
      <alignment horizontal="center" vertical="center" wrapText="1"/>
      <protection locked="0"/>
    </xf>
    <xf numFmtId="0" fontId="70" fillId="0" borderId="30" xfId="1120" applyFont="1" applyBorder="1" applyAlignment="1" applyProtection="1">
      <alignment horizontal="center" vertical="center" wrapText="1"/>
      <protection locked="0"/>
    </xf>
    <xf numFmtId="0" fontId="68" fillId="0" borderId="33" xfId="1120" applyFont="1" applyBorder="1" applyAlignment="1" applyProtection="1">
      <alignment horizontal="center" vertical="center" wrapText="1"/>
      <protection locked="0"/>
    </xf>
    <xf numFmtId="0" fontId="68" fillId="0" borderId="34" xfId="1120" applyFont="1" applyBorder="1" applyAlignment="1" applyProtection="1">
      <alignment horizontal="center" vertical="center" wrapText="1"/>
      <protection locked="0"/>
    </xf>
    <xf numFmtId="0" fontId="44" fillId="0" borderId="18" xfId="1120" applyFont="1" applyBorder="1" applyAlignment="1" applyProtection="1">
      <alignment horizontal="justify" vertical="center" wrapText="1"/>
      <protection locked="0"/>
    </xf>
    <xf numFmtId="0" fontId="44" fillId="0" borderId="30" xfId="1120" applyFont="1" applyBorder="1" applyAlignment="1" applyProtection="1">
      <alignment horizontal="justify" vertical="center" wrapText="1"/>
      <protection locked="0"/>
    </xf>
    <xf numFmtId="0" fontId="19" fillId="0" borderId="30" xfId="1120" applyFont="1" applyBorder="1" applyAlignment="1" applyProtection="1">
      <alignment horizontal="justify" vertical="center" wrapText="1"/>
      <protection locked="0"/>
    </xf>
    <xf numFmtId="0" fontId="52" fillId="42" borderId="31" xfId="1120" applyFont="1" applyFill="1" applyBorder="1" applyAlignment="1">
      <alignment horizontal="center" vertical="center"/>
    </xf>
    <xf numFmtId="0" fontId="52" fillId="42" borderId="18" xfId="1120" applyFont="1" applyFill="1" applyBorder="1" applyAlignment="1">
      <alignment horizontal="center" vertical="center"/>
    </xf>
    <xf numFmtId="0" fontId="52" fillId="42" borderId="30" xfId="1120" applyFont="1" applyFill="1" applyBorder="1" applyAlignment="1">
      <alignment horizontal="center" vertical="center"/>
    </xf>
    <xf numFmtId="0" fontId="37" fillId="42" borderId="31" xfId="1120" applyFont="1" applyFill="1" applyBorder="1" applyAlignment="1">
      <alignment horizontal="left" vertical="center" wrapText="1"/>
    </xf>
    <xf numFmtId="0" fontId="37" fillId="42" borderId="18" xfId="1120" applyFont="1" applyFill="1" applyBorder="1" applyAlignment="1" applyProtection="1">
      <alignment horizontal="center" vertical="center" wrapText="1"/>
      <protection locked="0"/>
    </xf>
    <xf numFmtId="0" fontId="37" fillId="42" borderId="30" xfId="1120" applyFont="1" applyFill="1" applyBorder="1" applyAlignment="1" applyProtection="1">
      <alignment horizontal="center" vertical="center" wrapText="1"/>
      <protection locked="0"/>
    </xf>
    <xf numFmtId="0" fontId="19" fillId="0" borderId="18" xfId="1120" applyFont="1" applyBorder="1" applyAlignment="1" applyProtection="1">
      <alignment horizontal="center" vertical="center" wrapText="1"/>
      <protection locked="0"/>
    </xf>
    <xf numFmtId="0" fontId="19" fillId="0" borderId="30" xfId="1120" applyFont="1" applyBorder="1" applyAlignment="1" applyProtection="1">
      <alignment horizontal="center" vertical="center" wrapText="1"/>
      <protection locked="0"/>
    </xf>
    <xf numFmtId="0" fontId="67" fillId="35" borderId="18" xfId="1" applyNumberFormat="1" applyFont="1" applyFill="1" applyBorder="1" applyAlignment="1" applyProtection="1">
      <alignment horizontal="center" vertical="center" wrapText="1"/>
      <protection locked="0"/>
    </xf>
    <xf numFmtId="0" fontId="19" fillId="0" borderId="18" xfId="1" applyNumberFormat="1" applyFont="1" applyBorder="1" applyAlignment="1" applyProtection="1">
      <alignment horizontal="center" vertical="center" wrapText="1"/>
      <protection locked="0"/>
    </xf>
    <xf numFmtId="0" fontId="19" fillId="35" borderId="30" xfId="1" applyNumberFormat="1" applyFont="1" applyFill="1" applyBorder="1" applyAlignment="1" applyProtection="1">
      <alignment horizontal="center" vertical="center" wrapText="1"/>
      <protection locked="0"/>
    </xf>
    <xf numFmtId="0" fontId="52" fillId="0" borderId="31" xfId="1120" applyFont="1" applyBorder="1" applyAlignment="1">
      <alignment horizontal="center" vertical="center"/>
    </xf>
    <xf numFmtId="0" fontId="52" fillId="0" borderId="18" xfId="1120" applyFont="1" applyBorder="1" applyAlignment="1">
      <alignment horizontal="center" vertical="center"/>
    </xf>
    <xf numFmtId="0" fontId="52" fillId="0" borderId="30" xfId="1120" applyFont="1" applyBorder="1" applyAlignment="1">
      <alignment horizontal="center" vertical="center"/>
    </xf>
    <xf numFmtId="176" fontId="19" fillId="0" borderId="18" xfId="1120" applyNumberFormat="1" applyFont="1" applyBorder="1" applyAlignment="1" applyProtection="1">
      <alignment horizontal="center" vertical="center" wrapText="1"/>
      <protection locked="0"/>
    </xf>
    <xf numFmtId="3" fontId="19" fillId="35" borderId="30" xfId="1244" applyNumberFormat="1" applyFont="1" applyFill="1" applyBorder="1" applyAlignment="1">
      <alignment horizontal="center" vertical="center" wrapText="1"/>
    </xf>
    <xf numFmtId="0" fontId="19" fillId="0" borderId="18" xfId="1120" applyFont="1" applyBorder="1" applyAlignment="1">
      <alignment horizontal="center" vertical="center" wrapText="1"/>
    </xf>
    <xf numFmtId="0" fontId="19" fillId="0" borderId="30" xfId="1120" applyFont="1" applyBorder="1" applyAlignment="1">
      <alignment horizontal="center" vertical="center" wrapText="1"/>
    </xf>
    <xf numFmtId="0" fontId="52" fillId="42" borderId="27" xfId="1120" applyFont="1" applyFill="1" applyBorder="1" applyAlignment="1">
      <alignment horizontal="center" vertical="center"/>
    </xf>
    <xf numFmtId="0" fontId="19" fillId="0" borderId="18" xfId="1120" applyFont="1" applyBorder="1" applyAlignment="1">
      <alignment horizontal="center" vertical="center"/>
    </xf>
    <xf numFmtId="0" fontId="19" fillId="0" borderId="18" xfId="1120" applyFont="1" applyBorder="1" applyAlignment="1">
      <alignment horizontal="justify" vertical="center" wrapText="1"/>
    </xf>
    <xf numFmtId="0" fontId="19" fillId="0" borderId="30" xfId="1120" applyFont="1" applyBorder="1" applyAlignment="1">
      <alignment horizontal="justify" vertical="top" wrapText="1"/>
    </xf>
    <xf numFmtId="176" fontId="19" fillId="0" borderId="18" xfId="1120" applyNumberFormat="1" applyFont="1" applyBorder="1" applyAlignment="1">
      <alignment horizontal="center" vertical="center" wrapText="1"/>
    </xf>
    <xf numFmtId="0" fontId="19" fillId="35" borderId="18" xfId="1120" applyFont="1" applyFill="1" applyBorder="1" applyAlignment="1">
      <alignment horizontal="left" vertical="center" wrapText="1"/>
    </xf>
    <xf numFmtId="0" fontId="19" fillId="0" borderId="30" xfId="1120" applyFont="1" applyBorder="1" applyAlignment="1">
      <alignment horizontal="center" vertical="center"/>
    </xf>
    <xf numFmtId="0" fontId="37" fillId="42" borderId="18" xfId="1120" applyFont="1" applyFill="1" applyBorder="1" applyAlignment="1">
      <alignment horizontal="center" vertical="center"/>
    </xf>
    <xf numFmtId="9" fontId="37" fillId="42" borderId="18" xfId="1244" applyFont="1" applyFill="1" applyBorder="1" applyAlignment="1">
      <alignment horizontal="center" vertical="center"/>
    </xf>
    <xf numFmtId="9" fontId="37" fillId="42" borderId="30" xfId="1244" applyFont="1" applyFill="1" applyBorder="1" applyAlignment="1">
      <alignment horizontal="center" vertical="center"/>
    </xf>
    <xf numFmtId="0" fontId="19" fillId="0" borderId="30" xfId="1120" applyFont="1" applyBorder="1" applyAlignment="1">
      <alignment horizontal="justify" vertical="center" wrapText="1"/>
    </xf>
    <xf numFmtId="49" fontId="19" fillId="0" borderId="18" xfId="1120" applyNumberFormat="1" applyFont="1" applyBorder="1" applyAlignment="1">
      <alignment horizontal="center" vertical="center"/>
    </xf>
    <xf numFmtId="1" fontId="19" fillId="0" borderId="18" xfId="1022" applyNumberFormat="1" applyFont="1" applyBorder="1" applyAlignment="1">
      <alignment horizontal="center" vertical="center" wrapText="1"/>
    </xf>
    <xf numFmtId="1" fontId="19" fillId="0" borderId="30" xfId="1022" applyNumberFormat="1" applyFont="1" applyBorder="1" applyAlignment="1">
      <alignment horizontal="center" vertical="center" wrapText="1"/>
    </xf>
    <xf numFmtId="9" fontId="19" fillId="0" borderId="18" xfId="1244" applyFont="1" applyBorder="1" applyAlignment="1">
      <alignment horizontal="center" vertical="center"/>
    </xf>
    <xf numFmtId="0" fontId="19" fillId="0" borderId="18" xfId="1244" applyNumberFormat="1" applyFont="1" applyBorder="1" applyAlignment="1">
      <alignment horizontal="center" vertical="center" wrapText="1"/>
    </xf>
    <xf numFmtId="0" fontId="19" fillId="0" borderId="30" xfId="1244" applyNumberFormat="1" applyFont="1" applyBorder="1" applyAlignment="1">
      <alignment horizontal="center" vertical="center" wrapText="1"/>
    </xf>
    <xf numFmtId="0" fontId="19" fillId="0" borderId="18" xfId="1120" applyFont="1" applyBorder="1" applyAlignment="1" applyProtection="1">
      <alignment horizontal="center" vertical="center" wrapText="1"/>
      <protection hidden="1"/>
    </xf>
    <xf numFmtId="0" fontId="19" fillId="0" borderId="30" xfId="1120" applyFont="1" applyBorder="1" applyAlignment="1" applyProtection="1">
      <alignment horizontal="center" vertical="center" wrapText="1"/>
      <protection hidden="1"/>
    </xf>
    <xf numFmtId="0" fontId="39" fillId="35" borderId="31" xfId="1120" applyFont="1" applyFill="1" applyBorder="1" applyAlignment="1">
      <alignment horizontal="center" vertical="center"/>
    </xf>
    <xf numFmtId="0" fontId="39" fillId="35" borderId="18" xfId="1120" applyFont="1" applyFill="1" applyBorder="1" applyAlignment="1">
      <alignment horizontal="center" vertical="center"/>
    </xf>
    <xf numFmtId="0" fontId="39" fillId="35" borderId="30" xfId="1120" applyFont="1" applyFill="1" applyBorder="1" applyAlignment="1">
      <alignment horizontal="center" vertical="center"/>
    </xf>
    <xf numFmtId="0" fontId="45" fillId="42" borderId="31" xfId="1120" applyFont="1" applyFill="1" applyBorder="1" applyAlignment="1">
      <alignment horizontal="center" vertical="center"/>
    </xf>
    <xf numFmtId="0" fontId="45" fillId="42" borderId="18" xfId="1120" applyFont="1" applyFill="1" applyBorder="1" applyAlignment="1">
      <alignment horizontal="center" vertical="center"/>
    </xf>
    <xf numFmtId="0" fontId="45" fillId="42" borderId="30"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61" fillId="0" borderId="22" xfId="1539" applyFont="1" applyBorder="1" applyAlignment="1" applyProtection="1">
      <alignment horizontal="center" wrapText="1"/>
      <protection locked="0"/>
    </xf>
    <xf numFmtId="0" fontId="61" fillId="0" borderId="31" xfId="1539" applyFont="1" applyBorder="1" applyAlignment="1" applyProtection="1">
      <alignment horizontal="center" wrapText="1"/>
      <protection locked="0"/>
    </xf>
    <xf numFmtId="0" fontId="43" fillId="0" borderId="30" xfId="1539" applyFont="1" applyBorder="1" applyAlignment="1" applyProtection="1">
      <alignment horizontal="center" vertical="center" wrapText="1"/>
      <protection locked="0"/>
    </xf>
    <xf numFmtId="0" fontId="19" fillId="0" borderId="18" xfId="1120" applyFont="1" applyBorder="1" applyAlignment="1" applyProtection="1">
      <alignment horizontal="center" vertical="center" wrapText="1"/>
      <protection locked="0" hidden="1"/>
    </xf>
    <xf numFmtId="0" fontId="19" fillId="0" borderId="30"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30" xfId="1120" applyFont="1" applyBorder="1" applyAlignment="1" applyProtection="1">
      <alignment horizontal="center" vertical="center"/>
      <protection hidden="1"/>
    </xf>
    <xf numFmtId="0" fontId="19" fillId="0" borderId="33" xfId="1120" applyFont="1" applyBorder="1" applyAlignment="1" applyProtection="1">
      <alignment horizontal="center" vertical="center" wrapText="1"/>
      <protection locked="0"/>
    </xf>
    <xf numFmtId="0" fontId="19" fillId="0" borderId="34" xfId="1120" applyFont="1" applyBorder="1" applyAlignment="1" applyProtection="1">
      <alignment horizontal="center" vertical="center" wrapText="1"/>
      <protection locked="0"/>
    </xf>
    <xf numFmtId="0" fontId="67" fillId="0" borderId="18" xfId="1" applyNumberFormat="1" applyFont="1" applyBorder="1" applyAlignment="1" applyProtection="1">
      <alignment horizontal="center" vertical="center" wrapText="1"/>
      <protection locked="0"/>
    </xf>
    <xf numFmtId="2" fontId="19" fillId="35" borderId="18" xfId="1" applyNumberFormat="1" applyFont="1" applyFill="1" applyBorder="1" applyAlignment="1" applyProtection="1">
      <alignment horizontal="center" vertical="center" wrapText="1"/>
      <protection locked="0"/>
    </xf>
    <xf numFmtId="2" fontId="19" fillId="35" borderId="30" xfId="1" applyNumberFormat="1" applyFont="1" applyFill="1" applyBorder="1" applyAlignment="1" applyProtection="1">
      <alignment horizontal="center" vertical="center" wrapText="1"/>
      <protection locked="0"/>
    </xf>
    <xf numFmtId="3" fontId="19" fillId="0" borderId="30" xfId="1244" applyNumberFormat="1" applyFont="1" applyBorder="1" applyAlignment="1">
      <alignment horizontal="center" vertical="center" wrapText="1"/>
    </xf>
    <xf numFmtId="0" fontId="71" fillId="0" borderId="18" xfId="1120" applyFont="1" applyBorder="1" applyAlignment="1">
      <alignment horizontal="justify" vertical="center" wrapText="1"/>
    </xf>
    <xf numFmtId="0" fontId="61" fillId="0" borderId="22" xfId="1539" applyFont="1" applyBorder="1" applyAlignment="1" applyProtection="1">
      <alignment horizontal="center" vertical="center" wrapText="1"/>
      <protection locked="0"/>
    </xf>
    <xf numFmtId="0" fontId="61" fillId="0" borderId="31" xfId="1539" applyFont="1" applyBorder="1" applyAlignment="1" applyProtection="1">
      <alignment horizontal="center" vertical="center" wrapText="1"/>
      <protection locked="0"/>
    </xf>
    <xf numFmtId="1" fontId="67" fillId="35" borderId="18" xfId="1" applyNumberFormat="1" applyFont="1" applyFill="1" applyBorder="1" applyAlignment="1" applyProtection="1">
      <alignment horizontal="center" vertical="center" wrapText="1"/>
      <protection locked="0"/>
    </xf>
    <xf numFmtId="2" fontId="44" fillId="35" borderId="30" xfId="1" applyNumberFormat="1" applyFont="1" applyFill="1" applyBorder="1" applyAlignment="1" applyProtection="1">
      <alignment horizontal="center" vertical="center" wrapText="1"/>
      <protection locked="0"/>
    </xf>
    <xf numFmtId="0" fontId="19" fillId="0" borderId="18" xfId="1120" applyFont="1" applyBorder="1" applyAlignment="1">
      <alignment horizontal="justify" vertical="top"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1" fontId="19" fillId="35" borderId="30" xfId="2" applyNumberFormat="1" applyFont="1" applyFill="1" applyBorder="1" applyAlignment="1">
      <alignment horizontal="center" vertical="center" wrapText="1"/>
    </xf>
    <xf numFmtId="0" fontId="4" fillId="41" borderId="38" xfId="1539" applyFont="1" applyFill="1" applyBorder="1" applyAlignment="1">
      <alignment horizontal="center" vertical="center"/>
    </xf>
    <xf numFmtId="0" fontId="0" fillId="44" borderId="18" xfId="1539" applyFont="1" applyFill="1" applyBorder="1" applyAlignment="1">
      <alignment horizontal="center" vertical="center" wrapText="1"/>
    </xf>
    <xf numFmtId="0" fontId="25" fillId="44" borderId="18" xfId="1539" applyFont="1" applyFill="1" applyBorder="1" applyAlignment="1">
      <alignment horizontal="center" vertical="center" wrapText="1"/>
    </xf>
    <xf numFmtId="9" fontId="25" fillId="44" borderId="18" xfId="2" applyFont="1" applyFill="1" applyBorder="1" applyAlignment="1">
      <alignment horizontal="center" vertical="center" wrapText="1"/>
    </xf>
    <xf numFmtId="1" fontId="19" fillId="35" borderId="30" xfId="1" applyNumberFormat="1" applyFont="1" applyFill="1" applyBorder="1" applyAlignment="1" applyProtection="1">
      <alignment horizontal="center" vertical="center" wrapText="1"/>
      <protection locked="0"/>
    </xf>
    <xf numFmtId="0" fontId="19" fillId="35" borderId="30" xfId="1120" applyFont="1" applyFill="1" applyBorder="1" applyAlignment="1">
      <alignment horizontal="justify" vertical="center" wrapText="1"/>
    </xf>
    <xf numFmtId="0" fontId="37" fillId="42" borderId="18" xfId="1120" applyFont="1" applyFill="1" applyBorder="1" applyAlignment="1">
      <alignment horizontal="left"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0A562A"/>
      <rgbColor rgb="FFF2F2F2"/>
      <rgbColor rgb="FF828282"/>
      <rgbColor rgb="FF800058"/>
      <rgbColor rgb="FFB9CDE5"/>
      <rgbColor rgb="FFC0C0C0"/>
      <rgbColor rgb="FF7F7F7F"/>
      <rgbColor rgb="FF96B5D8"/>
      <rgbColor rgb="FFD99694"/>
      <rgbColor rgb="FFFFFFCC"/>
      <rgbColor rgb="FFCCFFFF"/>
      <rgbColor rgb="FFC6EFCE"/>
      <rgbColor rgb="FFFF8080"/>
      <rgbColor rgb="FF0066CC"/>
      <rgbColor rgb="FFCCCCFF"/>
      <rgbColor rgb="FFFFF2CC"/>
      <rgbColor rgb="FFC6D9F1"/>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42E3A"/>
      <rgbColor rgb="FFE7DDD4"/>
      <rgbColor rgb="FFF23D09"/>
      <rgbColor rgb="FFE6B9B8"/>
      <rgbColor rgb="FF29358C"/>
      <rgbColor rgb="FF3A3D3E"/>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36647677218499E-2"/>
          <c:y val="5.0912584053794403E-2"/>
          <c:w val="0.52763258354378295"/>
          <c:h val="0.79519692603266101"/>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5D79-FB40-85FA-C144B90BAF3C}"/>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5D79-FB40-85FA-C144B90BAF3C}"/>
            </c:ext>
          </c:extLst>
        </c:ser>
        <c:dLbls>
          <c:showLegendKey val="0"/>
          <c:showVal val="0"/>
          <c:showCatName val="0"/>
          <c:showSerName val="0"/>
          <c:showPercent val="0"/>
          <c:showBubbleSize val="0"/>
        </c:dLbls>
        <c:hiLowLines>
          <c:spPr>
            <a:ln>
              <a:noFill/>
            </a:ln>
          </c:spPr>
        </c:hiLowLines>
        <c:marker val="1"/>
        <c:smooth val="0"/>
        <c:axId val="24306374"/>
        <c:axId val="78251482"/>
      </c:lineChart>
      <c:catAx>
        <c:axId val="2430637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78251482"/>
        <c:crosses val="autoZero"/>
        <c:auto val="1"/>
        <c:lblAlgn val="ctr"/>
        <c:lblOffset val="100"/>
        <c:noMultiLvlLbl val="0"/>
      </c:catAx>
      <c:valAx>
        <c:axId val="78251482"/>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24306374"/>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numCache>
            </c:numRef>
          </c:val>
          <c:extLst>
            <c:ext xmlns:c16="http://schemas.microsoft.com/office/drawing/2014/chart" uri="{C3380CC4-5D6E-409C-BE32-E72D297353CC}">
              <c16:uniqueId val="{00000000-D561-BB47-8036-BA8C815D09EC}"/>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D561-BB47-8036-BA8C815D09EC}"/>
            </c:ext>
          </c:extLst>
        </c:ser>
        <c:dLbls>
          <c:showLegendKey val="0"/>
          <c:showVal val="0"/>
          <c:showCatName val="0"/>
          <c:showSerName val="0"/>
          <c:showPercent val="0"/>
          <c:showBubbleSize val="0"/>
        </c:dLbls>
        <c:gapWidth val="150"/>
        <c:axId val="35779003"/>
        <c:axId val="23927741"/>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561-BB47-8036-BA8C815D09EC}"/>
            </c:ext>
          </c:extLst>
        </c:ser>
        <c:dLbls>
          <c:showLegendKey val="0"/>
          <c:showVal val="0"/>
          <c:showCatName val="0"/>
          <c:showSerName val="0"/>
          <c:showPercent val="0"/>
          <c:showBubbleSize val="0"/>
        </c:dLbls>
        <c:hiLowLines>
          <c:spPr>
            <a:ln>
              <a:noFill/>
            </a:ln>
          </c:spPr>
        </c:hiLowLines>
        <c:marker val="1"/>
        <c:smooth val="0"/>
        <c:axId val="76563409"/>
        <c:axId val="28465434"/>
      </c:lineChart>
      <c:catAx>
        <c:axId val="3577900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23927741"/>
        <c:crosses val="autoZero"/>
        <c:auto val="1"/>
        <c:lblAlgn val="ctr"/>
        <c:lblOffset val="100"/>
        <c:noMultiLvlLbl val="0"/>
      </c:catAx>
      <c:valAx>
        <c:axId val="23927741"/>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35779003"/>
        <c:crosses val="autoZero"/>
        <c:crossBetween val="between"/>
        <c:majorUnit val="1"/>
      </c:valAx>
      <c:catAx>
        <c:axId val="76563409"/>
        <c:scaling>
          <c:orientation val="minMax"/>
        </c:scaling>
        <c:delete val="1"/>
        <c:axPos val="b"/>
        <c:numFmt formatCode="General" sourceLinked="1"/>
        <c:majorTickMark val="out"/>
        <c:minorTickMark val="none"/>
        <c:tickLblPos val="nextTo"/>
        <c:crossAx val="28465434"/>
        <c:crosses val="autoZero"/>
        <c:auto val="1"/>
        <c:lblAlgn val="ctr"/>
        <c:lblOffset val="100"/>
        <c:noMultiLvlLbl val="0"/>
      </c:catAx>
      <c:valAx>
        <c:axId val="28465434"/>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76563409"/>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numCache>
            </c:numRef>
          </c:val>
          <c:extLst>
            <c:ext xmlns:c16="http://schemas.microsoft.com/office/drawing/2014/chart" uri="{C3380CC4-5D6E-409C-BE32-E72D297353CC}">
              <c16:uniqueId val="{00000000-A066-6F47-9ED5-7E1A0A77D825}"/>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A066-6F47-9ED5-7E1A0A77D825}"/>
            </c:ext>
          </c:extLst>
        </c:ser>
        <c:dLbls>
          <c:showLegendKey val="0"/>
          <c:showVal val="0"/>
          <c:showCatName val="0"/>
          <c:showSerName val="0"/>
          <c:showPercent val="0"/>
          <c:showBubbleSize val="0"/>
        </c:dLbls>
        <c:gapWidth val="150"/>
        <c:axId val="36846567"/>
        <c:axId val="1362136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066-6F47-9ED5-7E1A0A77D825}"/>
            </c:ext>
          </c:extLst>
        </c:ser>
        <c:dLbls>
          <c:showLegendKey val="0"/>
          <c:showVal val="0"/>
          <c:showCatName val="0"/>
          <c:showSerName val="0"/>
          <c:showPercent val="0"/>
          <c:showBubbleSize val="0"/>
        </c:dLbls>
        <c:hiLowLines>
          <c:spPr>
            <a:ln>
              <a:noFill/>
            </a:ln>
          </c:spPr>
        </c:hiLowLines>
        <c:marker val="1"/>
        <c:smooth val="0"/>
        <c:axId val="87271329"/>
        <c:axId val="33481289"/>
      </c:lineChart>
      <c:catAx>
        <c:axId val="36846567"/>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3621363"/>
        <c:crosses val="autoZero"/>
        <c:auto val="1"/>
        <c:lblAlgn val="ctr"/>
        <c:lblOffset val="100"/>
        <c:noMultiLvlLbl val="0"/>
      </c:catAx>
      <c:valAx>
        <c:axId val="1362136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36846567"/>
        <c:crosses val="autoZero"/>
        <c:crossBetween val="between"/>
        <c:majorUnit val="0.5"/>
      </c:valAx>
      <c:catAx>
        <c:axId val="87271329"/>
        <c:scaling>
          <c:orientation val="minMax"/>
        </c:scaling>
        <c:delete val="1"/>
        <c:axPos val="b"/>
        <c:numFmt formatCode="General" sourceLinked="1"/>
        <c:majorTickMark val="out"/>
        <c:minorTickMark val="none"/>
        <c:tickLblPos val="nextTo"/>
        <c:crossAx val="33481289"/>
        <c:crosses val="autoZero"/>
        <c:auto val="1"/>
        <c:lblAlgn val="ctr"/>
        <c:lblOffset val="100"/>
        <c:noMultiLvlLbl val="0"/>
      </c:catAx>
      <c:valAx>
        <c:axId val="334812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7271329"/>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numCache>
            </c:numRef>
          </c:val>
          <c:extLst>
            <c:ext xmlns:c16="http://schemas.microsoft.com/office/drawing/2014/chart" uri="{C3380CC4-5D6E-409C-BE32-E72D297353CC}">
              <c16:uniqueId val="{00000000-C42C-044E-B140-4E77AE0F6CDE}"/>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0.16669999999999999</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C42C-044E-B140-4E77AE0F6CDE}"/>
            </c:ext>
          </c:extLst>
        </c:ser>
        <c:dLbls>
          <c:showLegendKey val="0"/>
          <c:showVal val="0"/>
          <c:showCatName val="0"/>
          <c:showSerName val="0"/>
          <c:showPercent val="0"/>
          <c:showBubbleSize val="0"/>
        </c:dLbls>
        <c:gapWidth val="150"/>
        <c:axId val="3032099"/>
        <c:axId val="97715893"/>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C42C-044E-B140-4E77AE0F6CDE}"/>
            </c:ext>
          </c:extLst>
        </c:ser>
        <c:dLbls>
          <c:showLegendKey val="0"/>
          <c:showVal val="0"/>
          <c:showCatName val="0"/>
          <c:showSerName val="0"/>
          <c:showPercent val="0"/>
          <c:showBubbleSize val="0"/>
        </c:dLbls>
        <c:hiLowLines>
          <c:spPr>
            <a:ln>
              <a:noFill/>
            </a:ln>
          </c:spPr>
        </c:hiLowLines>
        <c:marker val="1"/>
        <c:smooth val="0"/>
        <c:axId val="20455652"/>
        <c:axId val="98655481"/>
      </c:lineChart>
      <c:catAx>
        <c:axId val="303209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715893"/>
        <c:crosses val="autoZero"/>
        <c:auto val="1"/>
        <c:lblAlgn val="ctr"/>
        <c:lblOffset val="100"/>
        <c:noMultiLvlLbl val="0"/>
      </c:catAx>
      <c:valAx>
        <c:axId val="97715893"/>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3032099"/>
        <c:crosses val="autoZero"/>
        <c:crossBetween val="between"/>
        <c:majorUnit val="1"/>
      </c:valAx>
      <c:catAx>
        <c:axId val="20455652"/>
        <c:scaling>
          <c:orientation val="minMax"/>
        </c:scaling>
        <c:delete val="1"/>
        <c:axPos val="b"/>
        <c:numFmt formatCode="General" sourceLinked="1"/>
        <c:majorTickMark val="out"/>
        <c:minorTickMark val="none"/>
        <c:tickLblPos val="nextTo"/>
        <c:crossAx val="98655481"/>
        <c:crosses val="autoZero"/>
        <c:auto val="1"/>
        <c:lblAlgn val="ctr"/>
        <c:lblOffset val="100"/>
        <c:noMultiLvlLbl val="0"/>
      </c:catAx>
      <c:valAx>
        <c:axId val="9865548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2045565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numCache>
            </c:numRef>
          </c:val>
          <c:extLst>
            <c:ext xmlns:c16="http://schemas.microsoft.com/office/drawing/2014/chart" uri="{C3380CC4-5D6E-409C-BE32-E72D297353CC}">
              <c16:uniqueId val="{00000000-16A0-0340-8C4D-B7AE6097EE4D}"/>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16A0-0340-8C4D-B7AE6097EE4D}"/>
            </c:ext>
          </c:extLst>
        </c:ser>
        <c:dLbls>
          <c:showLegendKey val="0"/>
          <c:showVal val="0"/>
          <c:showCatName val="0"/>
          <c:showSerName val="0"/>
          <c:showPercent val="0"/>
          <c:showBubbleSize val="0"/>
        </c:dLbls>
        <c:gapWidth val="150"/>
        <c:axId val="72458722"/>
        <c:axId val="53484432"/>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6A0-0340-8C4D-B7AE6097EE4D}"/>
            </c:ext>
          </c:extLst>
        </c:ser>
        <c:dLbls>
          <c:showLegendKey val="0"/>
          <c:showVal val="0"/>
          <c:showCatName val="0"/>
          <c:showSerName val="0"/>
          <c:showPercent val="0"/>
          <c:showBubbleSize val="0"/>
        </c:dLbls>
        <c:hiLowLines>
          <c:spPr>
            <a:ln>
              <a:noFill/>
            </a:ln>
          </c:spPr>
        </c:hiLowLines>
        <c:marker val="1"/>
        <c:smooth val="0"/>
        <c:axId val="65664757"/>
        <c:axId val="68374854"/>
      </c:lineChart>
      <c:catAx>
        <c:axId val="7245872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53484432"/>
        <c:crosses val="autoZero"/>
        <c:auto val="1"/>
        <c:lblAlgn val="ctr"/>
        <c:lblOffset val="100"/>
        <c:noMultiLvlLbl val="0"/>
      </c:catAx>
      <c:valAx>
        <c:axId val="53484432"/>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72458722"/>
        <c:crosses val="autoZero"/>
        <c:crossBetween val="between"/>
        <c:majorUnit val="1"/>
      </c:valAx>
      <c:catAx>
        <c:axId val="65664757"/>
        <c:scaling>
          <c:orientation val="minMax"/>
        </c:scaling>
        <c:delete val="1"/>
        <c:axPos val="b"/>
        <c:numFmt formatCode="General" sourceLinked="1"/>
        <c:majorTickMark val="out"/>
        <c:minorTickMark val="none"/>
        <c:tickLblPos val="nextTo"/>
        <c:crossAx val="68374854"/>
        <c:crosses val="autoZero"/>
        <c:auto val="1"/>
        <c:lblAlgn val="ctr"/>
        <c:lblOffset val="100"/>
        <c:noMultiLvlLbl val="0"/>
      </c:catAx>
      <c:valAx>
        <c:axId val="68374854"/>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6566475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numCache>
            </c:numRef>
          </c:val>
          <c:extLst>
            <c:ext xmlns:c16="http://schemas.microsoft.com/office/drawing/2014/chart" uri="{C3380CC4-5D6E-409C-BE32-E72D297353CC}">
              <c16:uniqueId val="{00000000-B2FB-7D44-A5BD-3D6CF9ED1CA0}"/>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0.2205</c:v>
                </c:pt>
                <c:pt idx="2">
                  <c:v>0.66180000000000005</c:v>
                </c:pt>
                <c:pt idx="3">
                  <c:v>0.1545</c:v>
                </c:pt>
                <c:pt idx="4">
                  <c:v>0.1545</c:v>
                </c:pt>
                <c:pt idx="5">
                  <c:v>0.1545</c:v>
                </c:pt>
                <c:pt idx="6">
                  <c:v>0.41880000000000001</c:v>
                </c:pt>
                <c:pt idx="7">
                  <c:v>0.1545</c:v>
                </c:pt>
                <c:pt idx="8">
                  <c:v>0.1545</c:v>
                </c:pt>
                <c:pt idx="9">
                  <c:v>0.1545</c:v>
                </c:pt>
                <c:pt idx="10">
                  <c:v>0.1545</c:v>
                </c:pt>
                <c:pt idx="11">
                  <c:v>0.2646</c:v>
                </c:pt>
              </c:numCache>
            </c:numRef>
          </c:val>
          <c:extLst>
            <c:ext xmlns:c16="http://schemas.microsoft.com/office/drawing/2014/chart" uri="{C3380CC4-5D6E-409C-BE32-E72D297353CC}">
              <c16:uniqueId val="{00000001-B2FB-7D44-A5BD-3D6CF9ED1CA0}"/>
            </c:ext>
          </c:extLst>
        </c:ser>
        <c:dLbls>
          <c:showLegendKey val="0"/>
          <c:showVal val="0"/>
          <c:showCatName val="0"/>
          <c:showSerName val="0"/>
          <c:showPercent val="0"/>
          <c:showBubbleSize val="0"/>
        </c:dLbls>
        <c:gapWidth val="150"/>
        <c:axId val="22682490"/>
        <c:axId val="28019369"/>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2FB-7D44-A5BD-3D6CF9ED1CA0}"/>
            </c:ext>
          </c:extLst>
        </c:ser>
        <c:dLbls>
          <c:showLegendKey val="0"/>
          <c:showVal val="0"/>
          <c:showCatName val="0"/>
          <c:showSerName val="0"/>
          <c:showPercent val="0"/>
          <c:showBubbleSize val="0"/>
        </c:dLbls>
        <c:hiLowLines>
          <c:spPr>
            <a:ln>
              <a:noFill/>
            </a:ln>
          </c:spPr>
        </c:hiLowLines>
        <c:marker val="1"/>
        <c:smooth val="0"/>
        <c:axId val="68143543"/>
        <c:axId val="35938140"/>
      </c:lineChart>
      <c:catAx>
        <c:axId val="22682490"/>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28019369"/>
        <c:crosses val="autoZero"/>
        <c:auto val="1"/>
        <c:lblAlgn val="ctr"/>
        <c:lblOffset val="100"/>
        <c:noMultiLvlLbl val="0"/>
      </c:catAx>
      <c:valAx>
        <c:axId val="28019369"/>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682490"/>
        <c:crosses val="autoZero"/>
        <c:crossBetween val="between"/>
        <c:majorUnit val="1"/>
      </c:valAx>
      <c:catAx>
        <c:axId val="68143543"/>
        <c:scaling>
          <c:orientation val="minMax"/>
        </c:scaling>
        <c:delete val="1"/>
        <c:axPos val="b"/>
        <c:numFmt formatCode="General" sourceLinked="1"/>
        <c:majorTickMark val="out"/>
        <c:minorTickMark val="none"/>
        <c:tickLblPos val="nextTo"/>
        <c:crossAx val="35938140"/>
        <c:crosses val="autoZero"/>
        <c:auto val="1"/>
        <c:lblAlgn val="ctr"/>
        <c:lblOffset val="100"/>
        <c:noMultiLvlLbl val="0"/>
      </c:catAx>
      <c:valAx>
        <c:axId val="3593814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6814354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17619075586"/>
          <c:y val="4.9951969260326598E-3"/>
          <c:w val="0.51565161214541599"/>
          <c:h val="0.547550432276657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C37-3647-AE69-0FFB0A143F51}"/>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C37-3647-AE69-0FFB0A143F51}"/>
            </c:ext>
          </c:extLst>
        </c:ser>
        <c:dLbls>
          <c:showLegendKey val="0"/>
          <c:showVal val="0"/>
          <c:showCatName val="0"/>
          <c:showSerName val="0"/>
          <c:showPercent val="0"/>
          <c:showBubbleSize val="0"/>
        </c:dLbls>
        <c:hiLowLines>
          <c:spPr>
            <a:ln>
              <a:noFill/>
            </a:ln>
          </c:spPr>
        </c:hiLowLines>
        <c:marker val="1"/>
        <c:smooth val="0"/>
        <c:axId val="90220975"/>
        <c:axId val="62678593"/>
      </c:lineChart>
      <c:catAx>
        <c:axId val="90220975"/>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62678593"/>
        <c:crosses val="autoZero"/>
        <c:auto val="1"/>
        <c:lblAlgn val="ctr"/>
        <c:lblOffset val="100"/>
        <c:noMultiLvlLbl val="0"/>
      </c:catAx>
      <c:valAx>
        <c:axId val="62678593"/>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90220975"/>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8915608995801"/>
          <c:y val="6.6406941738976405E-2"/>
          <c:w val="0.46297038521487399"/>
          <c:h val="0.549141136886842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5.8799999999999998E-2</c:v>
                </c:pt>
                <c:pt idx="2">
                  <c:v>0.1176</c:v>
                </c:pt>
                <c:pt idx="3">
                  <c:v>9.2499999999999999E-2</c:v>
                </c:pt>
                <c:pt idx="4">
                  <c:v>9.2499999999999999E-2</c:v>
                </c:pt>
                <c:pt idx="5">
                  <c:v>9.2499999999999999E-2</c:v>
                </c:pt>
                <c:pt idx="6">
                  <c:v>9.2499999999999999E-2</c:v>
                </c:pt>
                <c:pt idx="7">
                  <c:v>9.2499999999999999E-2</c:v>
                </c:pt>
                <c:pt idx="8">
                  <c:v>9.2499999999999999E-2</c:v>
                </c:pt>
                <c:pt idx="9">
                  <c:v>9.2200000000000004E-2</c:v>
                </c:pt>
                <c:pt idx="10">
                  <c:v>5.8799999999999998E-2</c:v>
                </c:pt>
                <c:pt idx="11">
                  <c:v>5.8799999999999998E-2</c:v>
                </c:pt>
              </c:numCache>
            </c:numRef>
          </c:val>
          <c:extLst>
            <c:ext xmlns:c16="http://schemas.microsoft.com/office/drawing/2014/chart" uri="{C3380CC4-5D6E-409C-BE32-E72D297353CC}">
              <c16:uniqueId val="{00000000-053D-3543-AF9F-FED278082062}"/>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5.8799999999999998E-2</c:v>
                </c:pt>
              </c:numCache>
            </c:numRef>
          </c:val>
          <c:extLst>
            <c:ext xmlns:c16="http://schemas.microsoft.com/office/drawing/2014/chart" uri="{C3380CC4-5D6E-409C-BE32-E72D297353CC}">
              <c16:uniqueId val="{00000001-053D-3543-AF9F-FED278082062}"/>
            </c:ext>
          </c:extLst>
        </c:ser>
        <c:dLbls>
          <c:showLegendKey val="0"/>
          <c:showVal val="0"/>
          <c:showCatName val="0"/>
          <c:showSerName val="0"/>
          <c:showPercent val="0"/>
          <c:showBubbleSize val="0"/>
        </c:dLbls>
        <c:gapWidth val="150"/>
        <c:axId val="40389257"/>
        <c:axId val="40616847"/>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53D-3543-AF9F-FED278082062}"/>
            </c:ext>
          </c:extLst>
        </c:ser>
        <c:dLbls>
          <c:showLegendKey val="0"/>
          <c:showVal val="0"/>
          <c:showCatName val="0"/>
          <c:showSerName val="0"/>
          <c:showPercent val="0"/>
          <c:showBubbleSize val="0"/>
        </c:dLbls>
        <c:hiLowLines>
          <c:spPr>
            <a:ln>
              <a:noFill/>
            </a:ln>
          </c:spPr>
        </c:hiLowLines>
        <c:marker val="1"/>
        <c:smooth val="0"/>
        <c:axId val="40389257"/>
        <c:axId val="40616847"/>
      </c:lineChart>
      <c:catAx>
        <c:axId val="40389257"/>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40616847"/>
        <c:crosses val="autoZero"/>
        <c:auto val="1"/>
        <c:lblAlgn val="ctr"/>
        <c:lblOffset val="100"/>
        <c:noMultiLvlLbl val="0"/>
      </c:catAx>
      <c:valAx>
        <c:axId val="40616847"/>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40389257"/>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5.8799999999999998E-2</c:v>
                </c:pt>
              </c:numCache>
            </c:numRef>
          </c:val>
          <c:extLst>
            <c:ext xmlns:c16="http://schemas.microsoft.com/office/drawing/2014/chart" uri="{C3380CC4-5D6E-409C-BE32-E72D297353CC}">
              <c16:uniqueId val="{00000000-349C-1B4B-A01E-88DACB077870}"/>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5.8799999999999998E-2</c:v>
                </c:pt>
                <c:pt idx="2">
                  <c:v>0.1176</c:v>
                </c:pt>
                <c:pt idx="3">
                  <c:v>9.2499999999999999E-2</c:v>
                </c:pt>
                <c:pt idx="4">
                  <c:v>9.2499999999999999E-2</c:v>
                </c:pt>
                <c:pt idx="5">
                  <c:v>9.2499999999999999E-2</c:v>
                </c:pt>
                <c:pt idx="6">
                  <c:v>9.2499999999999999E-2</c:v>
                </c:pt>
                <c:pt idx="7">
                  <c:v>9.2499999999999999E-2</c:v>
                </c:pt>
                <c:pt idx="8">
                  <c:v>9.2499999999999999E-2</c:v>
                </c:pt>
                <c:pt idx="9">
                  <c:v>9.2200000000000004E-2</c:v>
                </c:pt>
                <c:pt idx="10">
                  <c:v>5.8799999999999998E-2</c:v>
                </c:pt>
                <c:pt idx="11">
                  <c:v>5.8799999999999998E-2</c:v>
                </c:pt>
              </c:numCache>
            </c:numRef>
          </c:val>
          <c:extLst>
            <c:ext xmlns:c16="http://schemas.microsoft.com/office/drawing/2014/chart" uri="{C3380CC4-5D6E-409C-BE32-E72D297353CC}">
              <c16:uniqueId val="{00000001-349C-1B4B-A01E-88DACB077870}"/>
            </c:ext>
          </c:extLst>
        </c:ser>
        <c:dLbls>
          <c:showLegendKey val="0"/>
          <c:showVal val="0"/>
          <c:showCatName val="0"/>
          <c:showSerName val="0"/>
          <c:showPercent val="0"/>
          <c:showBubbleSize val="0"/>
        </c:dLbls>
        <c:gapWidth val="150"/>
        <c:axId val="99761555"/>
        <c:axId val="42124851"/>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49C-1B4B-A01E-88DACB077870}"/>
            </c:ext>
          </c:extLst>
        </c:ser>
        <c:dLbls>
          <c:showLegendKey val="0"/>
          <c:showVal val="0"/>
          <c:showCatName val="0"/>
          <c:showSerName val="0"/>
          <c:showPercent val="0"/>
          <c:showBubbleSize val="0"/>
        </c:dLbls>
        <c:hiLowLines>
          <c:spPr>
            <a:ln>
              <a:noFill/>
            </a:ln>
          </c:spPr>
        </c:hiLowLines>
        <c:marker val="1"/>
        <c:smooth val="0"/>
        <c:axId val="45968922"/>
        <c:axId val="67071738"/>
      </c:lineChart>
      <c:catAx>
        <c:axId val="9976155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42124851"/>
        <c:crosses val="autoZero"/>
        <c:auto val="1"/>
        <c:lblAlgn val="ctr"/>
        <c:lblOffset val="100"/>
        <c:noMultiLvlLbl val="0"/>
      </c:catAx>
      <c:valAx>
        <c:axId val="42124851"/>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761555"/>
        <c:crosses val="autoZero"/>
        <c:crossBetween val="between"/>
        <c:majorUnit val="1"/>
      </c:valAx>
      <c:catAx>
        <c:axId val="45968922"/>
        <c:scaling>
          <c:orientation val="minMax"/>
        </c:scaling>
        <c:delete val="1"/>
        <c:axPos val="b"/>
        <c:numFmt formatCode="General" sourceLinked="1"/>
        <c:majorTickMark val="out"/>
        <c:minorTickMark val="none"/>
        <c:tickLblPos val="nextTo"/>
        <c:crossAx val="67071738"/>
        <c:crosses val="autoZero"/>
        <c:auto val="1"/>
        <c:lblAlgn val="ctr"/>
        <c:lblOffset val="100"/>
        <c:noMultiLvlLbl val="0"/>
      </c:catAx>
      <c:valAx>
        <c:axId val="6707173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96892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1016280</xdr:colOff>
      <xdr:row>3</xdr:row>
      <xdr:rowOff>530640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7560" cy="1607040"/>
        </a:xfrm>
        <a:prstGeom prst="rect">
          <a:avLst/>
        </a:prstGeom>
        <a:ln w="9360">
          <a:noFill/>
        </a:ln>
      </xdr:spPr>
    </xdr:pic>
    <xdr:clientData/>
  </xdr:twoCellAnchor>
  <xdr:twoCellAnchor>
    <xdr:from>
      <xdr:col>31</xdr:col>
      <xdr:colOff>1876320</xdr:colOff>
      <xdr:row>1</xdr:row>
      <xdr:rowOff>38160</xdr:rowOff>
    </xdr:from>
    <xdr:to>
      <xdr:col>31</xdr:col>
      <xdr:colOff>3902400</xdr:colOff>
      <xdr:row>4</xdr:row>
      <xdr:rowOff>311400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6080" cy="201636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578160</xdr:colOff>
      <xdr:row>3</xdr:row>
      <xdr:rowOff>149400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4736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1321920</xdr:colOff>
      <xdr:row>2</xdr:row>
      <xdr:rowOff>435960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560" y="123840"/>
          <a:ext cx="1006920" cy="1264320"/>
        </a:xfrm>
        <a:prstGeom prst="rect">
          <a:avLst/>
        </a:prstGeom>
        <a:ln w="9360">
          <a:noFill/>
        </a:ln>
      </xdr:spPr>
    </xdr:pic>
    <xdr:clientData/>
  </xdr:twoCellAnchor>
  <xdr:twoCellAnchor editAs="oneCell">
    <xdr:from>
      <xdr:col>3</xdr:col>
      <xdr:colOff>181800</xdr:colOff>
      <xdr:row>39</xdr:row>
      <xdr:rowOff>85680</xdr:rowOff>
    </xdr:from>
    <xdr:to>
      <xdr:col>7</xdr:col>
      <xdr:colOff>833760</xdr:colOff>
      <xdr:row>43</xdr:row>
      <xdr:rowOff>269279</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720</xdr:colOff>
      <xdr:row>39</xdr:row>
      <xdr:rowOff>9360</xdr:rowOff>
    </xdr:from>
    <xdr:to>
      <xdr:col>8</xdr:col>
      <xdr:colOff>1477080</xdr:colOff>
      <xdr:row>43</xdr:row>
      <xdr:rowOff>322559</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53160" y="495000"/>
          <a:ext cx="1397880" cy="4262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1140120</xdr:colOff>
      <xdr:row>3</xdr:row>
      <xdr:rowOff>168480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7200" cy="863640"/>
        </a:xfrm>
        <a:prstGeom prst="rect">
          <a:avLst/>
        </a:prstGeom>
        <a:ln w="9360">
          <a:noFill/>
        </a:ln>
      </xdr:spPr>
    </xdr:pic>
    <xdr:clientData/>
  </xdr:twoCellAnchor>
  <xdr:twoCellAnchor>
    <xdr:from>
      <xdr:col>1</xdr:col>
      <xdr:colOff>343080</xdr:colOff>
      <xdr:row>1</xdr:row>
      <xdr:rowOff>47520</xdr:rowOff>
    </xdr:from>
    <xdr:to>
      <xdr:col>1</xdr:col>
      <xdr:colOff>1330920</xdr:colOff>
      <xdr:row>4</xdr:row>
      <xdr:rowOff>244800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7840" cy="1168920"/>
        </a:xfrm>
        <a:prstGeom prst="rect">
          <a:avLst/>
        </a:prstGeom>
        <a:ln w="9360">
          <a:noFill/>
        </a:ln>
      </xdr:spPr>
    </xdr:pic>
    <xdr:clientData/>
  </xdr:twoCellAnchor>
  <xdr:twoCellAnchor>
    <xdr:from>
      <xdr:col>8</xdr:col>
      <xdr:colOff>152280</xdr:colOff>
      <xdr:row>1</xdr:row>
      <xdr:rowOff>28440</xdr:rowOff>
    </xdr:from>
    <xdr:to>
      <xdr:col>8</xdr:col>
      <xdr:colOff>1225800</xdr:colOff>
      <xdr:row>4</xdr:row>
      <xdr:rowOff>235080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3520" cy="1178280"/>
        </a:xfrm>
        <a:prstGeom prst="rect">
          <a:avLst/>
        </a:prstGeom>
        <a:ln w="9360">
          <a:noFill/>
        </a:ln>
      </xdr:spPr>
    </xdr:pic>
    <xdr:clientData/>
  </xdr:twoCellAnchor>
  <xdr:twoCellAnchor editAs="oneCell">
    <xdr:from>
      <xdr:col>3</xdr:col>
      <xdr:colOff>361800</xdr:colOff>
      <xdr:row>43</xdr:row>
      <xdr:rowOff>95400</xdr:rowOff>
    </xdr:from>
    <xdr:to>
      <xdr:col>6</xdr:col>
      <xdr:colOff>1016280</xdr:colOff>
      <xdr:row>47</xdr:row>
      <xdr:rowOff>330480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578160</xdr:colOff>
      <xdr:row>3</xdr:row>
      <xdr:rowOff>149400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twoCellAnchor>
    <xdr:from>
      <xdr:col>8</xdr:col>
      <xdr:colOff>428760</xdr:colOff>
      <xdr:row>0</xdr:row>
      <xdr:rowOff>19080</xdr:rowOff>
    </xdr:from>
    <xdr:to>
      <xdr:col>9</xdr:col>
      <xdr:colOff>578160</xdr:colOff>
      <xdr:row>3</xdr:row>
      <xdr:rowOff>149400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0600" y="19080"/>
          <a:ext cx="1597320" cy="816120"/>
        </a:xfrm>
        <a:prstGeom prst="rect">
          <a:avLst/>
        </a:prstGeom>
        <a:ln w="9360">
          <a:noFill/>
        </a:ln>
      </xdr:spPr>
    </xdr:pic>
    <xdr:clientData/>
  </xdr:twoCellAnchor>
  <xdr:twoCellAnchor>
    <xdr:from>
      <xdr:col>1</xdr:col>
      <xdr:colOff>142920</xdr:colOff>
      <xdr:row>0</xdr:row>
      <xdr:rowOff>28440</xdr:rowOff>
    </xdr:from>
    <xdr:to>
      <xdr:col>1</xdr:col>
      <xdr:colOff>1140120</xdr:colOff>
      <xdr:row>3</xdr:row>
      <xdr:rowOff>168480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7200" cy="82584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11880</xdr:colOff>
      <xdr:row>39</xdr:row>
      <xdr:rowOff>11880</xdr:rowOff>
    </xdr:from>
    <xdr:to>
      <xdr:col>8</xdr:col>
      <xdr:colOff>1477080</xdr:colOff>
      <xdr:row>43</xdr:row>
      <xdr:rowOff>378000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1321920</xdr:colOff>
      <xdr:row>2</xdr:row>
      <xdr:rowOff>435960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560" y="123840"/>
          <a:ext cx="1006920" cy="1264320"/>
        </a:xfrm>
        <a:prstGeom prst="rect">
          <a:avLst/>
        </a:prstGeom>
        <a:ln w="9360">
          <a:noFill/>
        </a:ln>
      </xdr:spPr>
    </xdr:pic>
    <xdr:clientData/>
  </xdr:twoCellAnchor>
  <xdr:twoCellAnchor editAs="oneCell">
    <xdr:from>
      <xdr:col>1</xdr:col>
      <xdr:colOff>28440</xdr:colOff>
      <xdr:row>39</xdr:row>
      <xdr:rowOff>28080</xdr:rowOff>
    </xdr:from>
    <xdr:to>
      <xdr:col>8</xdr:col>
      <xdr:colOff>1447560</xdr:colOff>
      <xdr:row>43</xdr:row>
      <xdr:rowOff>278640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54720</xdr:colOff>
      <xdr:row>39</xdr:row>
      <xdr:rowOff>13680</xdr:rowOff>
    </xdr:from>
    <xdr:to>
      <xdr:col>8</xdr:col>
      <xdr:colOff>1433880</xdr:colOff>
      <xdr:row>43</xdr:row>
      <xdr:rowOff>338040</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27720</xdr:colOff>
      <xdr:row>39</xdr:row>
      <xdr:rowOff>14040</xdr:rowOff>
    </xdr:from>
    <xdr:to>
      <xdr:col>8</xdr:col>
      <xdr:colOff>1480680</xdr:colOff>
      <xdr:row>43</xdr:row>
      <xdr:rowOff>338039</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1321560</xdr:colOff>
      <xdr:row>2</xdr:row>
      <xdr:rowOff>435600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200" y="123840"/>
          <a:ext cx="1006920" cy="1263960"/>
        </a:xfrm>
        <a:prstGeom prst="rect">
          <a:avLst/>
        </a:prstGeom>
        <a:ln w="9360">
          <a:noFill/>
        </a:ln>
      </xdr:spPr>
    </xdr:pic>
    <xdr:clientData/>
  </xdr:twoCellAnchor>
  <xdr:twoCellAnchor editAs="oneCell">
    <xdr:from>
      <xdr:col>1</xdr:col>
      <xdr:colOff>9720</xdr:colOff>
      <xdr:row>39</xdr:row>
      <xdr:rowOff>19080</xdr:rowOff>
    </xdr:from>
    <xdr:to>
      <xdr:col>8</xdr:col>
      <xdr:colOff>1486080</xdr:colOff>
      <xdr:row>43</xdr:row>
      <xdr:rowOff>284040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1445400</xdr:colOff>
      <xdr:row>1</xdr:row>
      <xdr:rowOff>445320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53160" y="495000"/>
          <a:ext cx="1397880" cy="42624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1330920</xdr:colOff>
      <xdr:row>4</xdr:row>
      <xdr:rowOff>244800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7840" cy="1168920"/>
        </a:xfrm>
        <a:prstGeom prst="rect">
          <a:avLst/>
        </a:prstGeom>
        <a:ln w="9360">
          <a:noFill/>
        </a:ln>
      </xdr:spPr>
    </xdr:pic>
    <xdr:clientData/>
  </xdr:twoCellAnchor>
  <xdr:twoCellAnchor>
    <xdr:from>
      <xdr:col>8</xdr:col>
      <xdr:colOff>152280</xdr:colOff>
      <xdr:row>1</xdr:row>
      <xdr:rowOff>28440</xdr:rowOff>
    </xdr:from>
    <xdr:to>
      <xdr:col>8</xdr:col>
      <xdr:colOff>1225800</xdr:colOff>
      <xdr:row>4</xdr:row>
      <xdr:rowOff>235080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57920" y="104400"/>
          <a:ext cx="1073520" cy="1178280"/>
        </a:xfrm>
        <a:prstGeom prst="rect">
          <a:avLst/>
        </a:prstGeom>
        <a:ln w="9360">
          <a:noFill/>
        </a:ln>
      </xdr:spPr>
    </xdr:pic>
    <xdr:clientData/>
  </xdr:twoCellAnchor>
  <xdr:twoCellAnchor editAs="oneCell">
    <xdr:from>
      <xdr:col>3</xdr:col>
      <xdr:colOff>361800</xdr:colOff>
      <xdr:row>43</xdr:row>
      <xdr:rowOff>95400</xdr:rowOff>
    </xdr:from>
    <xdr:to>
      <xdr:col>6</xdr:col>
      <xdr:colOff>1016280</xdr:colOff>
      <xdr:row>47</xdr:row>
      <xdr:rowOff>330480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topLeftCell="A11" zoomScale="65" zoomScaleNormal="6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233"/>
      <c r="B2" s="233"/>
      <c r="C2" s="234" t="s">
        <v>0</v>
      </c>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5"/>
    </row>
    <row r="3" spans="1:67" s="5" customFormat="1" ht="45.75" customHeight="1" x14ac:dyDescent="0.25">
      <c r="A3" s="233"/>
      <c r="B3" s="233"/>
      <c r="C3" s="234" t="s">
        <v>1</v>
      </c>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5"/>
    </row>
    <row r="4" spans="1:67" s="5" customFormat="1" ht="45.75" customHeight="1" x14ac:dyDescent="0.25">
      <c r="A4" s="233"/>
      <c r="B4" s="233"/>
      <c r="C4" s="234" t="s">
        <v>2</v>
      </c>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5"/>
    </row>
    <row r="5" spans="1:67" s="5" customFormat="1" ht="45.75" customHeight="1" x14ac:dyDescent="0.25">
      <c r="A5" s="233"/>
      <c r="B5" s="233"/>
      <c r="C5" s="236" t="s">
        <v>3</v>
      </c>
      <c r="D5" s="236"/>
      <c r="E5" s="236"/>
      <c r="F5" s="236"/>
      <c r="G5" s="236"/>
      <c r="H5" s="236"/>
      <c r="I5" s="236"/>
      <c r="J5" s="236"/>
      <c r="K5" s="236"/>
      <c r="L5" s="236"/>
      <c r="M5" s="236"/>
      <c r="N5" s="236"/>
      <c r="O5" s="236"/>
      <c r="P5" s="236"/>
      <c r="Q5" s="236"/>
      <c r="R5" s="237" t="s">
        <v>4</v>
      </c>
      <c r="S5" s="237"/>
      <c r="T5" s="237"/>
      <c r="U5" s="237"/>
      <c r="V5" s="237"/>
      <c r="W5" s="237"/>
      <c r="X5" s="237"/>
      <c r="Y5" s="237"/>
      <c r="Z5" s="237"/>
      <c r="AA5" s="237"/>
      <c r="AB5" s="237"/>
      <c r="AC5" s="237"/>
      <c r="AD5" s="237"/>
      <c r="AE5" s="237"/>
      <c r="AF5" s="235"/>
    </row>
    <row r="6" spans="1:67" s="6" customFormat="1" ht="30.75" customHeight="1" x14ac:dyDescent="0.25">
      <c r="D6" s="7"/>
      <c r="K6" s="5"/>
      <c r="AA6" s="8"/>
    </row>
    <row r="7" spans="1:67" s="6" customFormat="1" ht="42" customHeight="1" x14ac:dyDescent="0.25">
      <c r="B7" s="9" t="s">
        <v>5</v>
      </c>
      <c r="C7" s="227" t="e">
        <f>+#REF!</f>
        <v>#REF!</v>
      </c>
      <c r="D7" s="227"/>
      <c r="E7" s="227"/>
      <c r="F7" s="227"/>
      <c r="G7" s="227"/>
      <c r="K7" s="5"/>
      <c r="AA7" s="8"/>
    </row>
    <row r="8" spans="1:67" s="6" customFormat="1" ht="42" customHeight="1" x14ac:dyDescent="0.25">
      <c r="B8" s="9" t="s">
        <v>6</v>
      </c>
      <c r="C8" s="227" t="e">
        <f>+#REF!</f>
        <v>#REF!</v>
      </c>
      <c r="D8" s="227"/>
      <c r="E8" s="227"/>
      <c r="F8" s="227"/>
      <c r="G8" s="227"/>
      <c r="K8" s="5"/>
      <c r="AA8" s="8"/>
    </row>
    <row r="9" spans="1:67" s="6" customFormat="1" ht="42" customHeight="1" x14ac:dyDescent="0.25">
      <c r="B9" s="10" t="s">
        <v>7</v>
      </c>
      <c r="C9" s="227" t="e">
        <f>+#REF!</f>
        <v>#REF!</v>
      </c>
      <c r="D9" s="227"/>
      <c r="E9" s="227"/>
      <c r="F9" s="227"/>
      <c r="G9" s="227"/>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228" t="str">
        <f>+'[1]Sección 1. Metas - Magnitud'!B13</f>
        <v>PLAN DE DESARROLLO - BOGOTÁ MEJOR PARA TODOS 2016-2020</v>
      </c>
      <c r="B11" s="228"/>
      <c r="C11" s="228"/>
      <c r="D11" s="228"/>
      <c r="E11" s="228"/>
      <c r="F11" s="228"/>
      <c r="G11" s="228"/>
      <c r="H11" s="228"/>
      <c r="I11" s="229" t="s">
        <v>8</v>
      </c>
      <c r="J11" s="229"/>
      <c r="K11" s="229"/>
      <c r="L11" s="229"/>
      <c r="M11" s="229"/>
      <c r="N11" s="229"/>
      <c r="O11" s="228" t="s">
        <v>9</v>
      </c>
      <c r="P11" s="228"/>
      <c r="Q11" s="228"/>
      <c r="R11" s="228"/>
      <c r="S11" s="228"/>
      <c r="T11" s="228"/>
      <c r="U11" s="228"/>
      <c r="V11" s="228"/>
      <c r="W11" s="228"/>
      <c r="X11" s="228"/>
      <c r="Y11" s="228"/>
      <c r="Z11" s="228"/>
      <c r="AA11" s="228"/>
      <c r="AB11" s="228"/>
      <c r="AC11" s="228"/>
      <c r="AD11" s="228" t="s">
        <v>10</v>
      </c>
      <c r="AE11" s="228"/>
      <c r="AF11" s="228"/>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207" t="s">
        <v>38</v>
      </c>
      <c r="B13" s="207" t="str">
        <f>+'[2]Sección 1. Metas - Magnitud'!I15</f>
        <v>Demarcar 2.600 kilómetro carril de vías</v>
      </c>
      <c r="C13" s="207">
        <v>224</v>
      </c>
      <c r="D13" s="207" t="s">
        <v>39</v>
      </c>
      <c r="E13" s="207">
        <v>171</v>
      </c>
      <c r="F13" s="209" t="s">
        <v>40</v>
      </c>
      <c r="G13" s="207" t="s">
        <v>41</v>
      </c>
      <c r="H13" s="207" t="s">
        <v>42</v>
      </c>
      <c r="I13" s="224" t="e">
        <f>SUM(J13:N14)</f>
        <v>#REF!</v>
      </c>
      <c r="J13" s="230" t="e">
        <f>+#REF!</f>
        <v>#REF!</v>
      </c>
      <c r="K13" s="231" t="e">
        <f>+#REF!</f>
        <v>#REF!</v>
      </c>
      <c r="L13" s="232" t="e">
        <f>+#REF!</f>
        <v>#REF!</v>
      </c>
      <c r="M13" s="230" t="e">
        <f>+#REF!</f>
        <v>#REF!</v>
      </c>
      <c r="N13" s="230" t="e">
        <f>+#REF!</f>
        <v>#REF!</v>
      </c>
      <c r="O13" s="222" t="e">
        <f>+#REF!</f>
        <v>#REF!</v>
      </c>
      <c r="P13" s="222">
        <v>6.45</v>
      </c>
      <c r="Q13" s="222">
        <v>31.03</v>
      </c>
      <c r="R13" s="222"/>
      <c r="S13" s="222" t="e">
        <f>+#REF!</f>
        <v>#REF!</v>
      </c>
      <c r="T13" s="222" t="e">
        <f>+#REF!</f>
        <v>#REF!</v>
      </c>
      <c r="U13" s="222" t="e">
        <f>+#REF!</f>
        <v>#REF!</v>
      </c>
      <c r="V13" s="222" t="e">
        <f>+#REF!</f>
        <v>#REF!</v>
      </c>
      <c r="W13" s="222" t="e">
        <f>+#REF!</f>
        <v>#REF!</v>
      </c>
      <c r="X13" s="222" t="e">
        <f>+#REF!</f>
        <v>#REF!</v>
      </c>
      <c r="Y13" s="222" t="e">
        <f>+#REF!</f>
        <v>#REF!</v>
      </c>
      <c r="Z13" s="222" t="e">
        <f>+#REF!</f>
        <v>#REF!</v>
      </c>
      <c r="AA13" s="223" t="e">
        <f>SUM(O13:Z14)</f>
        <v>#REF!</v>
      </c>
      <c r="AB13" s="216" t="e">
        <f>+AA13/K13</f>
        <v>#REF!</v>
      </c>
      <c r="AC13" s="216" t="e">
        <f>+(J13+AA13)/I13</f>
        <v>#REF!</v>
      </c>
      <c r="AD13" s="218" t="s">
        <v>43</v>
      </c>
      <c r="AE13" s="206" t="s">
        <v>44</v>
      </c>
      <c r="AF13" s="218"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207"/>
      <c r="B14" s="207"/>
      <c r="C14" s="207"/>
      <c r="D14" s="207"/>
      <c r="E14" s="207"/>
      <c r="F14" s="209"/>
      <c r="G14" s="207"/>
      <c r="H14" s="207"/>
      <c r="I14" s="224"/>
      <c r="J14" s="230"/>
      <c r="K14" s="231"/>
      <c r="L14" s="232"/>
      <c r="M14" s="230"/>
      <c r="N14" s="230"/>
      <c r="O14" s="222"/>
      <c r="P14" s="222"/>
      <c r="Q14" s="222"/>
      <c r="R14" s="222"/>
      <c r="S14" s="222"/>
      <c r="T14" s="222"/>
      <c r="U14" s="222"/>
      <c r="V14" s="222"/>
      <c r="W14" s="222"/>
      <c r="X14" s="222"/>
      <c r="Y14" s="222"/>
      <c r="Z14" s="222"/>
      <c r="AA14" s="223"/>
      <c r="AB14" s="216"/>
      <c r="AC14" s="216"/>
      <c r="AD14" s="218"/>
      <c r="AE14" s="206"/>
      <c r="AF14" s="218"/>
    </row>
    <row r="15" spans="1:67" ht="89.25" customHeight="1" x14ac:dyDescent="0.25">
      <c r="A15" s="207" t="s">
        <v>38</v>
      </c>
      <c r="B15" s="207" t="str">
        <f>+'[2]Sección 1. Metas - Magnitud'!I18</f>
        <v>Instalar 35.000 señales verticales de pedestal</v>
      </c>
      <c r="C15" s="207">
        <v>223</v>
      </c>
      <c r="D15" s="207" t="s">
        <v>46</v>
      </c>
      <c r="E15" s="207">
        <v>170</v>
      </c>
      <c r="F15" s="209" t="s">
        <v>47</v>
      </c>
      <c r="G15" s="207" t="s">
        <v>41</v>
      </c>
      <c r="H15" s="207" t="s">
        <v>42</v>
      </c>
      <c r="I15" s="224" t="e">
        <f>SUM(J15:N16)</f>
        <v>#REF!</v>
      </c>
      <c r="J15" s="224" t="e">
        <f>+#REF!</f>
        <v>#REF!</v>
      </c>
      <c r="K15" s="225" t="e">
        <f>+#REF!</f>
        <v>#REF!</v>
      </c>
      <c r="L15" s="226" t="e">
        <f>+#REF!</f>
        <v>#REF!</v>
      </c>
      <c r="M15" s="224" t="e">
        <f>+#REF!</f>
        <v>#REF!</v>
      </c>
      <c r="N15" s="224" t="e">
        <f>+#REF!</f>
        <v>#REF!</v>
      </c>
      <c r="O15" s="222">
        <v>53</v>
      </c>
      <c r="P15" s="222">
        <v>712</v>
      </c>
      <c r="Q15" s="222">
        <v>881</v>
      </c>
      <c r="R15" s="222"/>
      <c r="S15" s="222" t="e">
        <f>+#REF!</f>
        <v>#REF!</v>
      </c>
      <c r="T15" s="222" t="e">
        <f>+#REF!</f>
        <v>#REF!</v>
      </c>
      <c r="U15" s="222" t="e">
        <f>+#REF!</f>
        <v>#REF!</v>
      </c>
      <c r="V15" s="222" t="e">
        <f>+#REF!</f>
        <v>#REF!</v>
      </c>
      <c r="W15" s="222" t="e">
        <f>+#REF!</f>
        <v>#REF!</v>
      </c>
      <c r="X15" s="222" t="e">
        <f>+#REF!</f>
        <v>#REF!</v>
      </c>
      <c r="Y15" s="222" t="e">
        <f>+#REF!</f>
        <v>#REF!</v>
      </c>
      <c r="Z15" s="222" t="e">
        <f>+#REF!</f>
        <v>#REF!</v>
      </c>
      <c r="AA15" s="223" t="e">
        <f>SUM(O15:Z16)</f>
        <v>#REF!</v>
      </c>
      <c r="AB15" s="216" t="e">
        <f>+AA15/K15</f>
        <v>#REF!</v>
      </c>
      <c r="AC15" s="216" t="e">
        <f>+(J15+AA15)/I15</f>
        <v>#REF!</v>
      </c>
      <c r="AD15" s="218" t="s">
        <v>48</v>
      </c>
      <c r="AE15" s="206" t="s">
        <v>44</v>
      </c>
      <c r="AF15" s="218" t="s">
        <v>49</v>
      </c>
    </row>
    <row r="16" spans="1:67" ht="140.25" customHeight="1" x14ac:dyDescent="0.25">
      <c r="A16" s="207"/>
      <c r="B16" s="207"/>
      <c r="C16" s="207"/>
      <c r="D16" s="207"/>
      <c r="E16" s="207"/>
      <c r="F16" s="209"/>
      <c r="G16" s="207"/>
      <c r="H16" s="207"/>
      <c r="I16" s="224"/>
      <c r="J16" s="224"/>
      <c r="K16" s="225"/>
      <c r="L16" s="226"/>
      <c r="M16" s="224"/>
      <c r="N16" s="224"/>
      <c r="O16" s="222"/>
      <c r="P16" s="222"/>
      <c r="Q16" s="222"/>
      <c r="R16" s="222"/>
      <c r="S16" s="222"/>
      <c r="T16" s="222"/>
      <c r="U16" s="222"/>
      <c r="V16" s="222"/>
      <c r="W16" s="222"/>
      <c r="X16" s="222"/>
      <c r="Y16" s="222"/>
      <c r="Z16" s="222"/>
      <c r="AA16" s="223"/>
      <c r="AB16" s="216"/>
      <c r="AC16" s="216"/>
      <c r="AD16" s="218"/>
      <c r="AE16" s="206"/>
      <c r="AF16" s="218"/>
    </row>
    <row r="17" spans="1:32" ht="62.25" customHeight="1" x14ac:dyDescent="0.25">
      <c r="A17" s="207" t="s">
        <v>38</v>
      </c>
      <c r="B17" s="208" t="str">
        <f>+'[2]Sección 1. Metas - Magnitud'!I45</f>
        <v>Realizar el 100% de las actividades para la segunda fase del Sistema Inteligente de Tranporte - SIT</v>
      </c>
      <c r="C17" s="207">
        <v>231</v>
      </c>
      <c r="D17" s="207" t="s">
        <v>50</v>
      </c>
      <c r="E17" s="207">
        <v>178</v>
      </c>
      <c r="F17" s="209" t="s">
        <v>51</v>
      </c>
      <c r="G17" s="207" t="s">
        <v>52</v>
      </c>
      <c r="H17" s="207" t="s">
        <v>42</v>
      </c>
      <c r="I17" s="210">
        <f>SUM(J17:N18)</f>
        <v>1</v>
      </c>
      <c r="J17" s="211">
        <v>0.05</v>
      </c>
      <c r="K17" s="212">
        <v>0.28999999999999998</v>
      </c>
      <c r="L17" s="213">
        <v>0.25</v>
      </c>
      <c r="M17" s="212">
        <v>0.4</v>
      </c>
      <c r="N17" s="212">
        <v>0.01</v>
      </c>
      <c r="O17" s="217">
        <v>0.19</v>
      </c>
      <c r="P17" s="217"/>
      <c r="Q17" s="217"/>
      <c r="R17" s="219">
        <v>0</v>
      </c>
      <c r="S17" s="219"/>
      <c r="T17" s="219"/>
      <c r="U17" s="220">
        <v>0</v>
      </c>
      <c r="V17" s="220"/>
      <c r="W17" s="220"/>
      <c r="X17" s="220">
        <v>0</v>
      </c>
      <c r="Y17" s="220"/>
      <c r="Z17" s="220"/>
      <c r="AA17" s="221">
        <f>+R17+O17+U17+X17</f>
        <v>0.19</v>
      </c>
      <c r="AB17" s="216">
        <f>+AA17/K17</f>
        <v>0.65517241379310354</v>
      </c>
      <c r="AC17" s="216">
        <f>+(J17+AA17)/I17</f>
        <v>0.24</v>
      </c>
      <c r="AD17" s="205" t="s">
        <v>53</v>
      </c>
      <c r="AE17" s="206" t="s">
        <v>44</v>
      </c>
      <c r="AF17" s="205" t="s">
        <v>54</v>
      </c>
    </row>
    <row r="18" spans="1:32" ht="200.25" customHeight="1" x14ac:dyDescent="0.25">
      <c r="A18" s="207"/>
      <c r="B18" s="208"/>
      <c r="C18" s="207"/>
      <c r="D18" s="207"/>
      <c r="E18" s="207"/>
      <c r="F18" s="209"/>
      <c r="G18" s="207"/>
      <c r="H18" s="207"/>
      <c r="I18" s="210"/>
      <c r="J18" s="211"/>
      <c r="K18" s="212"/>
      <c r="L18" s="213"/>
      <c r="M18" s="212"/>
      <c r="N18" s="212"/>
      <c r="O18" s="217"/>
      <c r="P18" s="217"/>
      <c r="Q18" s="217"/>
      <c r="R18" s="219"/>
      <c r="S18" s="219"/>
      <c r="T18" s="219"/>
      <c r="U18" s="220"/>
      <c r="V18" s="220"/>
      <c r="W18" s="220"/>
      <c r="X18" s="220"/>
      <c r="Y18" s="220"/>
      <c r="Z18" s="220"/>
      <c r="AA18" s="221"/>
      <c r="AB18" s="216"/>
      <c r="AC18" s="216"/>
      <c r="AD18" s="205"/>
      <c r="AE18" s="206"/>
      <c r="AF18" s="205"/>
    </row>
    <row r="19" spans="1:32" ht="62.25" customHeight="1" x14ac:dyDescent="0.25">
      <c r="A19" s="207" t="s">
        <v>38</v>
      </c>
      <c r="B19" s="208" t="str">
        <f>+'[2]Sección 1. Metas - Magnitud'!I48</f>
        <v>Realizar el 100% de las actividades para la segunda fase de Semáforos Inteligentes.</v>
      </c>
      <c r="C19" s="207">
        <v>232</v>
      </c>
      <c r="D19" s="207" t="s">
        <v>55</v>
      </c>
      <c r="E19" s="207">
        <v>179</v>
      </c>
      <c r="F19" s="209" t="s">
        <v>56</v>
      </c>
      <c r="G19" s="207" t="s">
        <v>52</v>
      </c>
      <c r="H19" s="207" t="s">
        <v>42</v>
      </c>
      <c r="I19" s="210">
        <f>SUM(J19:N20)</f>
        <v>1</v>
      </c>
      <c r="J19" s="211">
        <v>0.01</v>
      </c>
      <c r="K19" s="212">
        <v>0.15</v>
      </c>
      <c r="L19" s="213">
        <v>0.42</v>
      </c>
      <c r="M19" s="212">
        <v>0.42</v>
      </c>
      <c r="N19" s="212">
        <v>0</v>
      </c>
      <c r="O19" s="214">
        <v>0.35</v>
      </c>
      <c r="P19" s="214"/>
      <c r="Q19" s="214"/>
      <c r="R19" s="217">
        <v>0</v>
      </c>
      <c r="S19" s="217"/>
      <c r="T19" s="217"/>
      <c r="U19" s="214">
        <v>0</v>
      </c>
      <c r="V19" s="214"/>
      <c r="W19" s="214"/>
      <c r="X19" s="214">
        <v>0</v>
      </c>
      <c r="Y19" s="214"/>
      <c r="Z19" s="214"/>
      <c r="AA19" s="215">
        <f>+R19+O19+U19+X19</f>
        <v>0.35</v>
      </c>
      <c r="AB19" s="216">
        <f>+AA19/K19</f>
        <v>2.3333333333333335</v>
      </c>
      <c r="AC19" s="216">
        <f>+(J19+AA19)/I19</f>
        <v>0.36</v>
      </c>
      <c r="AD19" s="205" t="s">
        <v>57</v>
      </c>
      <c r="AE19" s="206" t="s">
        <v>44</v>
      </c>
      <c r="AF19" s="205" t="s">
        <v>54</v>
      </c>
    </row>
    <row r="20" spans="1:32" ht="298.5" customHeight="1" x14ac:dyDescent="0.25">
      <c r="A20" s="207"/>
      <c r="B20" s="208"/>
      <c r="C20" s="207"/>
      <c r="D20" s="207"/>
      <c r="E20" s="207"/>
      <c r="F20" s="209"/>
      <c r="G20" s="207"/>
      <c r="H20" s="207"/>
      <c r="I20" s="210"/>
      <c r="J20" s="211"/>
      <c r="K20" s="212"/>
      <c r="L20" s="213"/>
      <c r="M20" s="212"/>
      <c r="N20" s="212"/>
      <c r="O20" s="214"/>
      <c r="P20" s="214"/>
      <c r="Q20" s="214"/>
      <c r="R20" s="217"/>
      <c r="S20" s="217"/>
      <c r="T20" s="217"/>
      <c r="U20" s="214"/>
      <c r="V20" s="214"/>
      <c r="W20" s="214"/>
      <c r="X20" s="214"/>
      <c r="Y20" s="214"/>
      <c r="Z20" s="214"/>
      <c r="AA20" s="215"/>
      <c r="AB20" s="216"/>
      <c r="AC20" s="216"/>
      <c r="AD20" s="205"/>
      <c r="AE20" s="206"/>
      <c r="AF20" s="205"/>
    </row>
    <row r="21" spans="1:32" ht="62.25" customHeight="1" x14ac:dyDescent="0.25">
      <c r="A21" s="207" t="s">
        <v>38</v>
      </c>
      <c r="B21" s="208" t="str">
        <f>+'[2]Sección 1. Metas - Magnitud'!I51</f>
        <v>Realizar el 100% de las actividades para la primera fase de Detección Electrónica DEI</v>
      </c>
      <c r="C21" s="207">
        <v>233</v>
      </c>
      <c r="D21" s="207" t="s">
        <v>58</v>
      </c>
      <c r="E21" s="207">
        <v>180</v>
      </c>
      <c r="F21" s="209" t="s">
        <v>59</v>
      </c>
      <c r="G21" s="207" t="s">
        <v>52</v>
      </c>
      <c r="H21" s="207" t="s">
        <v>42</v>
      </c>
      <c r="I21" s="210">
        <f>SUM(J21:N22)</f>
        <v>1</v>
      </c>
      <c r="J21" s="211">
        <v>0.01</v>
      </c>
      <c r="K21" s="212">
        <v>0.1</v>
      </c>
      <c r="L21" s="213">
        <v>0.3</v>
      </c>
      <c r="M21" s="212">
        <v>0.55000000000000004</v>
      </c>
      <c r="N21" s="212">
        <v>0.04</v>
      </c>
      <c r="O21" s="214">
        <v>4.4999999999999998E-2</v>
      </c>
      <c r="P21" s="214"/>
      <c r="Q21" s="214"/>
      <c r="R21" s="214">
        <v>0</v>
      </c>
      <c r="S21" s="214"/>
      <c r="T21" s="214"/>
      <c r="U21" s="214">
        <v>0</v>
      </c>
      <c r="V21" s="214"/>
      <c r="W21" s="214"/>
      <c r="X21" s="214">
        <v>0</v>
      </c>
      <c r="Y21" s="214"/>
      <c r="Z21" s="214"/>
      <c r="AA21" s="215">
        <f>+R21+O21+U21+X21</f>
        <v>4.4999999999999998E-2</v>
      </c>
      <c r="AB21" s="216">
        <f>+AA21/K21</f>
        <v>0.44999999999999996</v>
      </c>
      <c r="AC21" s="216">
        <f>+(J21+AA21)/I21</f>
        <v>5.5E-2</v>
      </c>
      <c r="AD21" s="205" t="s">
        <v>60</v>
      </c>
      <c r="AE21" s="206" t="s">
        <v>44</v>
      </c>
      <c r="AF21" s="205" t="s">
        <v>54</v>
      </c>
    </row>
    <row r="22" spans="1:32" ht="124.5" customHeight="1" x14ac:dyDescent="0.25">
      <c r="A22" s="207"/>
      <c r="B22" s="208"/>
      <c r="C22" s="207"/>
      <c r="D22" s="207"/>
      <c r="E22" s="207"/>
      <c r="F22" s="209"/>
      <c r="G22" s="207"/>
      <c r="H22" s="207"/>
      <c r="I22" s="210"/>
      <c r="J22" s="211"/>
      <c r="K22" s="212"/>
      <c r="L22" s="213"/>
      <c r="M22" s="212"/>
      <c r="N22" s="212"/>
      <c r="O22" s="214"/>
      <c r="P22" s="214"/>
      <c r="Q22" s="214"/>
      <c r="R22" s="214"/>
      <c r="S22" s="214"/>
      <c r="T22" s="214"/>
      <c r="U22" s="214"/>
      <c r="V22" s="214"/>
      <c r="W22" s="214"/>
      <c r="X22" s="214"/>
      <c r="Y22" s="214"/>
      <c r="Z22" s="214"/>
      <c r="AA22" s="215"/>
      <c r="AB22" s="216"/>
      <c r="AC22" s="216"/>
      <c r="AD22" s="205"/>
      <c r="AE22" s="206"/>
      <c r="AF22" s="205"/>
    </row>
  </sheetData>
  <mergeCells count="150">
    <mergeCell ref="A2:B5"/>
    <mergeCell ref="C2:AE2"/>
    <mergeCell ref="AF2:AF5"/>
    <mergeCell ref="C3:AE3"/>
    <mergeCell ref="C4:AE4"/>
    <mergeCell ref="C5:Q5"/>
    <mergeCell ref="R5:AE5"/>
    <mergeCell ref="C7:G7"/>
    <mergeCell ref="C8:G8"/>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AA17:AA18"/>
    <mergeCell ref="AB17:AB18"/>
    <mergeCell ref="AC17:AC18"/>
    <mergeCell ref="U15:U16"/>
    <mergeCell ref="V15:V16"/>
    <mergeCell ref="W15:W16"/>
    <mergeCell ref="X15:X16"/>
    <mergeCell ref="Y15:Y16"/>
    <mergeCell ref="Z15:Z16"/>
    <mergeCell ref="AA15:AA16"/>
    <mergeCell ref="AB15:AB16"/>
    <mergeCell ref="AC15:AC16"/>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92"/>
      <c r="C1" s="293" t="s">
        <v>0</v>
      </c>
      <c r="D1" s="293"/>
      <c r="E1" s="293"/>
      <c r="F1" s="293"/>
      <c r="G1" s="293"/>
      <c r="H1" s="293"/>
      <c r="I1" s="293"/>
      <c r="J1" s="293"/>
    </row>
    <row r="2" spans="2:11" ht="18" customHeight="1" x14ac:dyDescent="0.25">
      <c r="B2" s="292"/>
      <c r="C2" s="293" t="s">
        <v>1</v>
      </c>
      <c r="D2" s="293"/>
      <c r="E2" s="293"/>
      <c r="F2" s="293"/>
      <c r="G2" s="293"/>
      <c r="H2" s="293"/>
      <c r="I2" s="293"/>
      <c r="J2" s="293"/>
    </row>
    <row r="3" spans="2:11" ht="18" customHeight="1" x14ac:dyDescent="0.25">
      <c r="B3" s="292"/>
      <c r="C3" s="293" t="s">
        <v>332</v>
      </c>
      <c r="D3" s="293"/>
      <c r="E3" s="293"/>
      <c r="F3" s="293"/>
      <c r="G3" s="293"/>
      <c r="H3" s="293"/>
      <c r="I3" s="293"/>
      <c r="J3" s="293"/>
    </row>
    <row r="4" spans="2:11" ht="18" customHeight="1" x14ac:dyDescent="0.25">
      <c r="B4" s="292"/>
      <c r="C4" s="293" t="s">
        <v>183</v>
      </c>
      <c r="D4" s="293"/>
      <c r="E4" s="293"/>
      <c r="F4" s="293"/>
      <c r="G4" s="294" t="s">
        <v>184</v>
      </c>
      <c r="H4" s="294"/>
      <c r="I4" s="293"/>
      <c r="J4" s="293"/>
    </row>
    <row r="5" spans="2:11" ht="18" customHeight="1" x14ac:dyDescent="0.25">
      <c r="B5" s="92"/>
      <c r="C5" s="29"/>
      <c r="D5" s="29"/>
      <c r="E5" s="29"/>
      <c r="F5" s="29"/>
      <c r="G5" s="29"/>
      <c r="H5" s="29"/>
      <c r="I5" s="29"/>
      <c r="J5" s="93"/>
    </row>
    <row r="6" spans="2:11" ht="51.75" customHeight="1" x14ac:dyDescent="0.25">
      <c r="B6" s="94" t="s">
        <v>333</v>
      </c>
      <c r="C6" s="291" t="str">
        <f>+'[5]Sección 1. Metas - Magnitud'!C7</f>
        <v>1032 - Gestión y control de tránsito y transporte</v>
      </c>
      <c r="D6" s="291"/>
      <c r="E6" s="291"/>
      <c r="F6" s="95"/>
      <c r="G6" s="29"/>
      <c r="H6" s="29"/>
      <c r="I6" s="29"/>
      <c r="J6" s="93"/>
    </row>
    <row r="7" spans="2:11" ht="32.25" customHeight="1" x14ac:dyDescent="0.25">
      <c r="B7" s="96" t="s">
        <v>186</v>
      </c>
      <c r="C7" s="291" t="str">
        <f>+'[5]Sección 1. Metas - Magnitud'!C8:F8</f>
        <v>Dirección de Control y Vigilancia</v>
      </c>
      <c r="D7" s="291"/>
      <c r="E7" s="291"/>
      <c r="F7" s="95"/>
      <c r="G7" s="29"/>
      <c r="H7" s="29"/>
      <c r="I7" s="29"/>
      <c r="J7" s="93"/>
    </row>
    <row r="8" spans="2:11" ht="32.25" customHeight="1" x14ac:dyDescent="0.25">
      <c r="B8" s="96" t="s">
        <v>187</v>
      </c>
      <c r="C8" s="291" t="str">
        <f>+'[5]Sección 1. Metas - Magnitud'!C9:F9</f>
        <v>Subsecretaría de Servicios de la Movilidad</v>
      </c>
      <c r="D8" s="291"/>
      <c r="E8" s="291"/>
      <c r="F8" s="97"/>
      <c r="G8" s="29"/>
      <c r="H8" s="29"/>
      <c r="I8" s="29"/>
      <c r="J8" s="93"/>
    </row>
    <row r="9" spans="2:11" ht="33.75" customHeight="1" x14ac:dyDescent="0.25">
      <c r="B9" s="96" t="s">
        <v>188</v>
      </c>
      <c r="C9" s="291" t="s">
        <v>189</v>
      </c>
      <c r="D9" s="291"/>
      <c r="E9" s="291"/>
      <c r="F9" s="95"/>
      <c r="G9" s="29"/>
      <c r="H9" s="29"/>
      <c r="I9" s="29"/>
      <c r="J9" s="93"/>
    </row>
    <row r="10" spans="2:11" ht="33.75" customHeight="1" x14ac:dyDescent="0.25">
      <c r="B10" s="155" t="s">
        <v>190</v>
      </c>
      <c r="C10" s="291" t="str">
        <f>+'[7]HV 14'!F9</f>
        <v>14. Realizar 241 visitas administrativas y de seguimiento a empresas prestadoras del servicio público de transporte.</v>
      </c>
      <c r="D10" s="291"/>
      <c r="E10" s="291"/>
      <c r="F10" s="95"/>
      <c r="G10" s="29"/>
      <c r="H10" s="29"/>
      <c r="I10" s="29"/>
      <c r="J10" s="93"/>
    </row>
    <row r="11" spans="2:11" ht="34.5" customHeight="1" x14ac:dyDescent="0.25"/>
    <row r="12" spans="2:11" ht="21.75" customHeight="1" x14ac:dyDescent="0.25">
      <c r="B12" s="287" t="s">
        <v>334</v>
      </c>
      <c r="C12" s="287"/>
      <c r="D12" s="287"/>
      <c r="E12" s="287"/>
      <c r="F12" s="287"/>
      <c r="G12" s="287"/>
      <c r="H12" s="287"/>
      <c r="I12" s="373" t="s">
        <v>192</v>
      </c>
      <c r="J12" s="373"/>
      <c r="K12" s="373"/>
    </row>
    <row r="13" spans="2:11" s="98" customFormat="1" ht="30" customHeight="1" x14ac:dyDescent="0.25">
      <c r="B13" s="156" t="s">
        <v>193</v>
      </c>
      <c r="C13" s="156" t="s">
        <v>194</v>
      </c>
      <c r="D13" s="156" t="s">
        <v>195</v>
      </c>
      <c r="E13" s="156" t="s">
        <v>196</v>
      </c>
      <c r="F13" s="156" t="s">
        <v>197</v>
      </c>
      <c r="G13" s="156" t="s">
        <v>198</v>
      </c>
      <c r="H13" s="156" t="s">
        <v>199</v>
      </c>
      <c r="I13" s="99" t="s">
        <v>200</v>
      </c>
      <c r="J13" s="99" t="s">
        <v>201</v>
      </c>
      <c r="K13" s="99" t="s">
        <v>202</v>
      </c>
    </row>
    <row r="14" spans="2:11" s="98" customFormat="1" x14ac:dyDescent="0.25">
      <c r="B14" s="157"/>
      <c r="C14" s="158"/>
      <c r="D14" s="159"/>
      <c r="E14" s="160"/>
      <c r="F14" s="158"/>
      <c r="G14" s="159"/>
      <c r="H14" s="161"/>
      <c r="I14" s="162"/>
      <c r="J14" s="163"/>
      <c r="K14" s="160"/>
    </row>
    <row r="15" spans="2:11" ht="165" customHeight="1" x14ac:dyDescent="0.25">
      <c r="B15" s="157"/>
      <c r="C15" s="164"/>
      <c r="D15" s="159"/>
      <c r="E15" s="165"/>
      <c r="F15" s="166"/>
      <c r="G15" s="159"/>
      <c r="H15" s="161"/>
      <c r="I15" s="162"/>
      <c r="J15" s="163"/>
      <c r="K15" s="374"/>
    </row>
    <row r="16" spans="2:11" x14ac:dyDescent="0.25">
      <c r="B16" s="157"/>
      <c r="C16" s="158"/>
      <c r="D16" s="159"/>
      <c r="E16" s="160"/>
      <c r="F16" s="158"/>
      <c r="G16" s="159"/>
      <c r="H16" s="161"/>
      <c r="I16" s="162"/>
      <c r="J16" s="163"/>
      <c r="K16" s="374"/>
    </row>
    <row r="17" spans="2:12" x14ac:dyDescent="0.25">
      <c r="B17" s="157"/>
      <c r="C17" s="167"/>
      <c r="D17" s="159"/>
      <c r="E17" s="160"/>
      <c r="F17" s="167"/>
      <c r="G17" s="159"/>
      <c r="H17" s="168"/>
      <c r="I17" s="162"/>
      <c r="J17" s="163"/>
      <c r="K17" s="160"/>
    </row>
    <row r="18" spans="2:12" x14ac:dyDescent="0.25">
      <c r="B18" s="157"/>
      <c r="C18" s="167"/>
      <c r="D18" s="159"/>
      <c r="E18" s="160"/>
      <c r="F18" s="167"/>
      <c r="G18" s="159"/>
      <c r="H18" s="168"/>
      <c r="I18" s="169"/>
      <c r="J18" s="163"/>
      <c r="K18" s="170"/>
    </row>
    <row r="19" spans="2:12" ht="15" customHeight="1" x14ac:dyDescent="0.25">
      <c r="B19" s="375" t="s">
        <v>209</v>
      </c>
      <c r="C19" s="375"/>
      <c r="D19" s="171">
        <f>SUM(D15:D16)</f>
        <v>0</v>
      </c>
      <c r="E19" s="376" t="s">
        <v>209</v>
      </c>
      <c r="F19" s="376"/>
      <c r="G19" s="171">
        <v>1</v>
      </c>
      <c r="H19" s="172"/>
      <c r="I19" s="173">
        <f>SUM(I14:I18)</f>
        <v>0</v>
      </c>
      <c r="J19" s="174"/>
      <c r="K19" s="174"/>
    </row>
    <row r="23" spans="2:12" x14ac:dyDescent="0.25">
      <c r="L23" s="175"/>
    </row>
    <row r="24" spans="2:12" x14ac:dyDescent="0.25">
      <c r="L24" s="175"/>
    </row>
    <row r="25" spans="2:12" x14ac:dyDescent="0.25">
      <c r="L25" s="175"/>
    </row>
    <row r="26" spans="2:12" x14ac:dyDescent="0.25">
      <c r="L26" s="175"/>
    </row>
    <row r="27" spans="2:12" x14ac:dyDescent="0.25">
      <c r="L27" s="175"/>
    </row>
    <row r="28" spans="2:12" x14ac:dyDescent="0.25">
      <c r="L28" s="175"/>
    </row>
    <row r="30" spans="2:12" x14ac:dyDescent="0.25">
      <c r="L30" s="175"/>
    </row>
  </sheetData>
  <mergeCells count="17">
    <mergeCell ref="B1:B4"/>
    <mergeCell ref="C1:H1"/>
    <mergeCell ref="I1:J4"/>
    <mergeCell ref="C2:H2"/>
    <mergeCell ref="C3:H3"/>
    <mergeCell ref="C4:F4"/>
    <mergeCell ref="G4:H4"/>
    <mergeCell ref="C6:E6"/>
    <mergeCell ref="C7:E7"/>
    <mergeCell ref="C8:E8"/>
    <mergeCell ref="C9:E9"/>
    <mergeCell ref="C10:E10"/>
    <mergeCell ref="B12:H12"/>
    <mergeCell ref="I12:K12"/>
    <mergeCell ref="K15:K16"/>
    <mergeCell ref="B19:C19"/>
    <mergeCell ref="E19:F19"/>
  </mergeCells>
  <pageMargins left="0.7" right="0.7" top="0.75" bottom="0.75" header="0.51180555555555496" footer="0.51180555555555496"/>
  <pageSetup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76" t="s">
        <v>335</v>
      </c>
      <c r="L9" s="176" t="s">
        <v>336</v>
      </c>
    </row>
    <row r="10" spans="10:12" x14ac:dyDescent="0.25">
      <c r="J10" s="177" t="s">
        <v>337</v>
      </c>
      <c r="K10" s="177">
        <v>77</v>
      </c>
      <c r="L10" s="177">
        <v>2</v>
      </c>
    </row>
    <row r="11" spans="10:12" x14ac:dyDescent="0.25">
      <c r="J11" s="112"/>
      <c r="K11" s="112"/>
      <c r="L11" s="112">
        <v>37</v>
      </c>
    </row>
    <row r="12" spans="10:12" x14ac:dyDescent="0.25">
      <c r="J12" s="112"/>
      <c r="K12" s="112"/>
      <c r="L12" s="112">
        <v>43</v>
      </c>
    </row>
    <row r="13" spans="10:12" x14ac:dyDescent="0.25">
      <c r="K13" s="112" t="s">
        <v>338</v>
      </c>
      <c r="L13" s="178">
        <f>SUM(L10:L12)</f>
        <v>82</v>
      </c>
    </row>
    <row r="14" spans="10:12" x14ac:dyDescent="0.25">
      <c r="J14" s="177" t="s">
        <v>339</v>
      </c>
      <c r="K14" s="177">
        <v>115</v>
      </c>
      <c r="L14" s="177">
        <v>16</v>
      </c>
    </row>
    <row r="15" spans="10:12" x14ac:dyDescent="0.25">
      <c r="J15" s="112"/>
      <c r="K15" s="112"/>
      <c r="L15" s="112">
        <v>27</v>
      </c>
    </row>
    <row r="16" spans="10:12" x14ac:dyDescent="0.25">
      <c r="J16" s="112"/>
      <c r="K16" s="112"/>
      <c r="L16" s="112">
        <v>10</v>
      </c>
    </row>
    <row r="17" spans="10:14" x14ac:dyDescent="0.25">
      <c r="J17" s="112"/>
      <c r="K17" s="112" t="s">
        <v>338</v>
      </c>
      <c r="L17" s="178">
        <f>SUM(L14:L16)</f>
        <v>53</v>
      </c>
    </row>
    <row r="18" spans="10:14" x14ac:dyDescent="0.25">
      <c r="J18" s="177" t="s">
        <v>340</v>
      </c>
      <c r="K18" s="177">
        <v>7</v>
      </c>
      <c r="L18" s="177">
        <v>13</v>
      </c>
    </row>
    <row r="19" spans="10:14" x14ac:dyDescent="0.25">
      <c r="J19" s="112"/>
      <c r="K19" s="112"/>
      <c r="L19" s="112">
        <v>14</v>
      </c>
    </row>
    <row r="20" spans="10:14" x14ac:dyDescent="0.25">
      <c r="J20" s="112"/>
      <c r="K20" s="112"/>
      <c r="L20" s="112">
        <v>10</v>
      </c>
    </row>
    <row r="21" spans="10:14" x14ac:dyDescent="0.25">
      <c r="J21" s="112"/>
      <c r="K21" s="112" t="s">
        <v>338</v>
      </c>
      <c r="L21" s="178">
        <f>SUM(L18:L20)</f>
        <v>37</v>
      </c>
    </row>
    <row r="22" spans="10:14" x14ac:dyDescent="0.25">
      <c r="J22" s="177" t="s">
        <v>341</v>
      </c>
      <c r="K22" s="177">
        <v>52</v>
      </c>
      <c r="L22" s="177">
        <v>10</v>
      </c>
    </row>
    <row r="23" spans="10:14" x14ac:dyDescent="0.25">
      <c r="J23" s="112"/>
      <c r="K23" s="112"/>
      <c r="L23" s="112">
        <v>0</v>
      </c>
    </row>
    <row r="24" spans="10:14" x14ac:dyDescent="0.25">
      <c r="J24" s="112"/>
      <c r="K24" s="112"/>
      <c r="L24" s="112">
        <v>59</v>
      </c>
    </row>
    <row r="25" spans="10:14" x14ac:dyDescent="0.25">
      <c r="J25" s="112"/>
      <c r="K25" s="112" t="s">
        <v>338</v>
      </c>
      <c r="L25" s="178">
        <f>SUM(L22:L24)</f>
        <v>69</v>
      </c>
    </row>
    <row r="27" spans="10:14" x14ac:dyDescent="0.25">
      <c r="J27" s="179" t="s">
        <v>342</v>
      </c>
      <c r="K27" s="179">
        <f>SUM(K10:K22)</f>
        <v>251</v>
      </c>
      <c r="L27" s="179">
        <f>+L13+L17+L21+L25</f>
        <v>241</v>
      </c>
      <c r="M27" s="180">
        <f>+L27/K27</f>
        <v>0.96015936254980083</v>
      </c>
      <c r="N27" s="181"/>
    </row>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tabSelected="1" zoomScale="80" zoomScaleNormal="80" workbookViewId="0">
      <selection activeCell="K43" sqref="K43"/>
    </sheetView>
  </sheetViews>
  <sheetFormatPr baseColWidth="10" defaultColWidth="0" defaultRowHeight="15" zeroHeight="1" x14ac:dyDescent="0.25"/>
  <cols>
    <col min="1" max="1" width="1" style="135" customWidth="1"/>
    <col min="2" max="2" width="25.42578125" style="136" customWidth="1"/>
    <col min="3" max="3" width="14.42578125" style="135" customWidth="1"/>
    <col min="4" max="4" width="20.140625" style="135" customWidth="1"/>
    <col min="5" max="5" width="16.42578125" style="135" customWidth="1"/>
    <col min="6" max="6" width="25" style="135" customWidth="1"/>
    <col min="7" max="7" width="22" style="137" customWidth="1"/>
    <col min="8" max="8" width="20.42578125" style="135" customWidth="1"/>
    <col min="9" max="11" width="22.42578125" style="135" customWidth="1"/>
    <col min="12" max="24" width="9.140625" style="138" hidden="1" customWidth="1"/>
    <col min="25" max="1024" width="9.140625" style="135" hidden="1" customWidth="1"/>
    <col min="1025" max="16384" width="9.140625" hidden="1"/>
  </cols>
  <sheetData>
    <row r="1" spans="2:14" ht="37.5" customHeight="1" x14ac:dyDescent="0.25">
      <c r="B1" s="365"/>
      <c r="C1" s="281" t="s">
        <v>1</v>
      </c>
      <c r="D1" s="281"/>
      <c r="E1" s="281"/>
      <c r="F1" s="281"/>
      <c r="G1" s="281"/>
      <c r="H1" s="281"/>
      <c r="I1" s="282"/>
      <c r="J1" s="29"/>
      <c r="K1" s="29"/>
      <c r="M1" s="30" t="s">
        <v>61</v>
      </c>
    </row>
    <row r="2" spans="2:14" ht="37.5" customHeight="1" x14ac:dyDescent="0.25">
      <c r="B2" s="366"/>
      <c r="C2" s="283" t="s">
        <v>210</v>
      </c>
      <c r="D2" s="283"/>
      <c r="E2" s="283"/>
      <c r="F2" s="283"/>
      <c r="G2" s="283"/>
      <c r="H2" s="283"/>
      <c r="I2" s="353"/>
      <c r="J2" s="29"/>
      <c r="K2" s="29"/>
      <c r="M2" s="30" t="s">
        <v>62</v>
      </c>
    </row>
    <row r="3" spans="2:14" ht="37.5" customHeight="1" x14ac:dyDescent="0.25">
      <c r="B3" s="366"/>
      <c r="C3" s="283" t="s">
        <v>211</v>
      </c>
      <c r="D3" s="283"/>
      <c r="E3" s="283"/>
      <c r="F3" s="283" t="s">
        <v>212</v>
      </c>
      <c r="G3" s="283"/>
      <c r="H3" s="283"/>
      <c r="I3" s="353"/>
      <c r="J3" s="29"/>
      <c r="K3" s="29"/>
      <c r="M3" s="30" t="s">
        <v>64</v>
      </c>
    </row>
    <row r="4" spans="2:14" ht="23.25" customHeight="1" x14ac:dyDescent="0.25">
      <c r="B4" s="344"/>
      <c r="C4" s="345"/>
      <c r="D4" s="345"/>
      <c r="E4" s="345"/>
      <c r="F4" s="345"/>
      <c r="G4" s="345"/>
      <c r="H4" s="345"/>
      <c r="I4" s="346"/>
      <c r="J4" s="31"/>
      <c r="K4" s="31"/>
    </row>
    <row r="5" spans="2:14" ht="24" customHeight="1" x14ac:dyDescent="0.25">
      <c r="B5" s="347" t="s">
        <v>213</v>
      </c>
      <c r="C5" s="348"/>
      <c r="D5" s="348"/>
      <c r="E5" s="348"/>
      <c r="F5" s="348"/>
      <c r="G5" s="348"/>
      <c r="H5" s="348"/>
      <c r="I5" s="349"/>
      <c r="J5" s="33"/>
      <c r="K5" s="33"/>
      <c r="N5" s="139" t="s">
        <v>71</v>
      </c>
    </row>
    <row r="6" spans="2:14" ht="30.75" customHeight="1" x14ac:dyDescent="0.25">
      <c r="B6" s="121" t="s">
        <v>214</v>
      </c>
      <c r="C6" s="185">
        <v>6</v>
      </c>
      <c r="D6" s="350" t="s">
        <v>215</v>
      </c>
      <c r="E6" s="350"/>
      <c r="F6" s="327" t="s">
        <v>343</v>
      </c>
      <c r="G6" s="327"/>
      <c r="H6" s="327"/>
      <c r="I6" s="335"/>
      <c r="J6" s="48"/>
      <c r="K6" s="48"/>
      <c r="M6" s="30" t="s">
        <v>75</v>
      </c>
      <c r="N6" s="139" t="s">
        <v>76</v>
      </c>
    </row>
    <row r="7" spans="2:14" ht="30.75" customHeight="1" x14ac:dyDescent="0.25">
      <c r="B7" s="121" t="s">
        <v>217</v>
      </c>
      <c r="C7" s="185" t="s">
        <v>78</v>
      </c>
      <c r="D7" s="379" t="s">
        <v>218</v>
      </c>
      <c r="E7" s="379"/>
      <c r="F7" s="327" t="s">
        <v>219</v>
      </c>
      <c r="G7" s="327"/>
      <c r="H7" s="120" t="s">
        <v>220</v>
      </c>
      <c r="I7" s="189" t="s">
        <v>78</v>
      </c>
      <c r="J7" s="43"/>
      <c r="K7" s="43"/>
      <c r="M7" s="30" t="s">
        <v>82</v>
      </c>
      <c r="N7" s="139" t="s">
        <v>83</v>
      </c>
    </row>
    <row r="8" spans="2:14" ht="30.75" customHeight="1" x14ac:dyDescent="0.25">
      <c r="B8" s="121" t="s">
        <v>221</v>
      </c>
      <c r="C8" s="327" t="s">
        <v>222</v>
      </c>
      <c r="D8" s="327"/>
      <c r="E8" s="327"/>
      <c r="F8" s="327"/>
      <c r="G8" s="120" t="s">
        <v>223</v>
      </c>
      <c r="H8" s="337">
        <v>7555</v>
      </c>
      <c r="I8" s="338"/>
      <c r="J8" s="44"/>
      <c r="K8" s="44"/>
      <c r="M8" s="30" t="s">
        <v>87</v>
      </c>
      <c r="N8" s="139" t="s">
        <v>42</v>
      </c>
    </row>
    <row r="9" spans="2:14" ht="30.75" customHeight="1" x14ac:dyDescent="0.25">
      <c r="B9" s="121" t="s">
        <v>62</v>
      </c>
      <c r="C9" s="339" t="s">
        <v>82</v>
      </c>
      <c r="D9" s="339"/>
      <c r="E9" s="339"/>
      <c r="F9" s="339"/>
      <c r="G9" s="120" t="s">
        <v>224</v>
      </c>
      <c r="H9" s="340" t="s">
        <v>90</v>
      </c>
      <c r="I9" s="341"/>
      <c r="J9" s="45"/>
      <c r="K9" s="45"/>
      <c r="M9" s="46" t="s">
        <v>91</v>
      </c>
    </row>
    <row r="10" spans="2:14" ht="30.75" customHeight="1" x14ac:dyDescent="0.25">
      <c r="B10" s="121" t="s">
        <v>225</v>
      </c>
      <c r="C10" s="342" t="s">
        <v>226</v>
      </c>
      <c r="D10" s="342"/>
      <c r="E10" s="342"/>
      <c r="F10" s="342"/>
      <c r="G10" s="342"/>
      <c r="H10" s="342"/>
      <c r="I10" s="343"/>
      <c r="J10" s="47"/>
      <c r="K10" s="47"/>
      <c r="M10" s="46"/>
    </row>
    <row r="11" spans="2:14" ht="30.75" customHeight="1" x14ac:dyDescent="0.25">
      <c r="B11" s="121" t="s">
        <v>227</v>
      </c>
      <c r="C11" s="326" t="s">
        <v>228</v>
      </c>
      <c r="D11" s="326"/>
      <c r="E11" s="326"/>
      <c r="F11" s="326"/>
      <c r="G11" s="326"/>
      <c r="H11" s="326"/>
      <c r="I11" s="331"/>
      <c r="J11" s="43"/>
      <c r="K11" s="43"/>
      <c r="M11" s="46"/>
      <c r="N11" s="139" t="s">
        <v>96</v>
      </c>
    </row>
    <row r="12" spans="2:14" ht="30.75" customHeight="1" x14ac:dyDescent="0.25">
      <c r="B12" s="121" t="s">
        <v>229</v>
      </c>
      <c r="C12" s="260" t="s">
        <v>344</v>
      </c>
      <c r="D12" s="260"/>
      <c r="E12" s="260"/>
      <c r="F12" s="260"/>
      <c r="G12" s="120" t="s">
        <v>231</v>
      </c>
      <c r="H12" s="258" t="s">
        <v>100</v>
      </c>
      <c r="I12" s="259"/>
      <c r="J12" s="43"/>
      <c r="K12" s="43"/>
      <c r="M12" s="46" t="s">
        <v>101</v>
      </c>
      <c r="N12" s="139" t="s">
        <v>78</v>
      </c>
    </row>
    <row r="13" spans="2:14" ht="30.75" customHeight="1" x14ac:dyDescent="0.25">
      <c r="B13" s="121" t="s">
        <v>232</v>
      </c>
      <c r="C13" s="336" t="s">
        <v>233</v>
      </c>
      <c r="D13" s="336"/>
      <c r="E13" s="336"/>
      <c r="F13" s="336"/>
      <c r="G13" s="120" t="s">
        <v>234</v>
      </c>
      <c r="H13" s="326" t="s">
        <v>71</v>
      </c>
      <c r="I13" s="331"/>
      <c r="J13" s="43"/>
      <c r="K13" s="43"/>
      <c r="M13" s="46" t="s">
        <v>105</v>
      </c>
    </row>
    <row r="14" spans="2:14" ht="42.75" customHeight="1" x14ac:dyDescent="0.25">
      <c r="B14" s="121" t="s">
        <v>235</v>
      </c>
      <c r="C14" s="260" t="s">
        <v>345</v>
      </c>
      <c r="D14" s="260"/>
      <c r="E14" s="260"/>
      <c r="F14" s="260"/>
      <c r="G14" s="260"/>
      <c r="H14" s="260"/>
      <c r="I14" s="378"/>
      <c r="J14" s="47"/>
      <c r="K14" s="47"/>
      <c r="M14" s="46" t="s">
        <v>108</v>
      </c>
      <c r="N14" s="139"/>
    </row>
    <row r="15" spans="2:14" ht="30.75" customHeight="1" x14ac:dyDescent="0.25">
      <c r="B15" s="121" t="s">
        <v>237</v>
      </c>
      <c r="C15" s="255" t="s">
        <v>294</v>
      </c>
      <c r="D15" s="255"/>
      <c r="E15" s="255"/>
      <c r="F15" s="255"/>
      <c r="G15" s="255"/>
      <c r="H15" s="255"/>
      <c r="I15" s="261"/>
      <c r="J15" s="48"/>
      <c r="K15" s="48"/>
      <c r="M15" s="46" t="s">
        <v>112</v>
      </c>
      <c r="N15" s="139"/>
    </row>
    <row r="16" spans="2:14" ht="30.75" customHeight="1" x14ac:dyDescent="0.25">
      <c r="B16" s="121" t="s">
        <v>239</v>
      </c>
      <c r="C16" s="323" t="s">
        <v>346</v>
      </c>
      <c r="D16" s="323"/>
      <c r="E16" s="323"/>
      <c r="F16" s="323"/>
      <c r="G16" s="323"/>
      <c r="H16" s="323"/>
      <c r="I16" s="324"/>
      <c r="J16" s="49"/>
      <c r="K16" s="49"/>
      <c r="M16" s="46"/>
      <c r="N16" s="139"/>
    </row>
    <row r="17" spans="2:14" ht="30.75" customHeight="1" x14ac:dyDescent="0.25">
      <c r="B17" s="121" t="s">
        <v>241</v>
      </c>
      <c r="C17" s="326" t="s">
        <v>347</v>
      </c>
      <c r="D17" s="326"/>
      <c r="E17" s="326"/>
      <c r="F17" s="326"/>
      <c r="G17" s="326"/>
      <c r="H17" s="326"/>
      <c r="I17" s="331"/>
      <c r="J17" s="50"/>
      <c r="K17" s="50"/>
      <c r="M17" s="46" t="s">
        <v>100</v>
      </c>
      <c r="N17" s="139"/>
    </row>
    <row r="18" spans="2:14" ht="18" customHeight="1" x14ac:dyDescent="0.25">
      <c r="B18" s="310" t="s">
        <v>243</v>
      </c>
      <c r="C18" s="332" t="s">
        <v>244</v>
      </c>
      <c r="D18" s="332"/>
      <c r="E18" s="332"/>
      <c r="F18" s="333" t="s">
        <v>245</v>
      </c>
      <c r="G18" s="333"/>
      <c r="H18" s="333"/>
      <c r="I18" s="334"/>
      <c r="J18" s="51"/>
      <c r="K18" s="51"/>
      <c r="M18" s="46" t="s">
        <v>122</v>
      </c>
      <c r="N18" s="139"/>
    </row>
    <row r="19" spans="2:14" ht="39.75" customHeight="1" x14ac:dyDescent="0.25">
      <c r="B19" s="310"/>
      <c r="C19" s="323" t="s">
        <v>348</v>
      </c>
      <c r="D19" s="323"/>
      <c r="E19" s="323"/>
      <c r="F19" s="323" t="s">
        <v>349</v>
      </c>
      <c r="G19" s="323"/>
      <c r="H19" s="323"/>
      <c r="I19" s="324"/>
      <c r="J19" s="49"/>
      <c r="K19" s="49"/>
      <c r="M19" s="46" t="s">
        <v>126</v>
      </c>
      <c r="N19" s="139"/>
    </row>
    <row r="20" spans="2:14" ht="39.75" customHeight="1" x14ac:dyDescent="0.25">
      <c r="B20" s="121" t="s">
        <v>248</v>
      </c>
      <c r="C20" s="323" t="s">
        <v>350</v>
      </c>
      <c r="D20" s="323"/>
      <c r="E20" s="323"/>
      <c r="F20" s="259" t="s">
        <v>351</v>
      </c>
      <c r="G20" s="259"/>
      <c r="H20" s="259"/>
      <c r="I20" s="259"/>
      <c r="J20" s="43"/>
      <c r="K20" s="43"/>
      <c r="M20" s="46"/>
      <c r="N20" s="139"/>
    </row>
    <row r="21" spans="2:14" ht="74.25" customHeight="1" x14ac:dyDescent="0.25">
      <c r="B21" s="121" t="s">
        <v>251</v>
      </c>
      <c r="C21" s="327" t="s">
        <v>372</v>
      </c>
      <c r="D21" s="327"/>
      <c r="E21" s="327"/>
      <c r="F21" s="328" t="s">
        <v>358</v>
      </c>
      <c r="G21" s="328"/>
      <c r="H21" s="328"/>
      <c r="I21" s="328"/>
      <c r="J21" s="48"/>
      <c r="K21" s="48"/>
      <c r="M21" s="52"/>
      <c r="N21" s="139"/>
    </row>
    <row r="22" spans="2:14" ht="23.25" customHeight="1" x14ac:dyDescent="0.25">
      <c r="B22" s="121" t="s">
        <v>253</v>
      </c>
      <c r="C22" s="329">
        <v>44927</v>
      </c>
      <c r="D22" s="329"/>
      <c r="E22" s="329"/>
      <c r="F22" s="120" t="s">
        <v>254</v>
      </c>
      <c r="G22" s="187">
        <v>1</v>
      </c>
      <c r="H22" s="120" t="s">
        <v>255</v>
      </c>
      <c r="I22" s="196">
        <v>1</v>
      </c>
      <c r="J22" s="140"/>
      <c r="K22" s="140"/>
      <c r="M22" s="52"/>
    </row>
    <row r="23" spans="2:14" ht="27" customHeight="1" x14ac:dyDescent="0.25">
      <c r="B23" s="121" t="s">
        <v>256</v>
      </c>
      <c r="C23" s="329">
        <v>45291</v>
      </c>
      <c r="D23" s="329"/>
      <c r="E23" s="329"/>
      <c r="F23" s="120" t="s">
        <v>257</v>
      </c>
      <c r="G23" s="363">
        <v>1</v>
      </c>
      <c r="H23" s="363"/>
      <c r="I23" s="363"/>
      <c r="J23" s="141"/>
      <c r="K23" s="141"/>
      <c r="M23" s="52"/>
    </row>
    <row r="24" spans="2:14" ht="30.75" customHeight="1" x14ac:dyDescent="0.25">
      <c r="B24" s="122" t="s">
        <v>258</v>
      </c>
      <c r="C24" s="257" t="s">
        <v>112</v>
      </c>
      <c r="D24" s="257"/>
      <c r="E24" s="257"/>
      <c r="F24" s="142" t="s">
        <v>259</v>
      </c>
      <c r="G24" s="323" t="s">
        <v>260</v>
      </c>
      <c r="H24" s="323"/>
      <c r="I24" s="324"/>
      <c r="J24" s="51"/>
      <c r="K24" s="51"/>
      <c r="M24" s="52"/>
    </row>
    <row r="25" spans="2:14" ht="22.5" customHeight="1" x14ac:dyDescent="0.25">
      <c r="B25" s="325" t="s">
        <v>261</v>
      </c>
      <c r="C25" s="325"/>
      <c r="D25" s="325"/>
      <c r="E25" s="325"/>
      <c r="F25" s="325"/>
      <c r="G25" s="325"/>
      <c r="H25" s="325"/>
      <c r="I25" s="325"/>
      <c r="J25" s="33"/>
      <c r="K25" s="33"/>
      <c r="M25" s="52"/>
    </row>
    <row r="26" spans="2:14" ht="43.5" customHeight="1" x14ac:dyDescent="0.25">
      <c r="B26" s="124" t="s">
        <v>142</v>
      </c>
      <c r="C26" s="184" t="s">
        <v>262</v>
      </c>
      <c r="D26" s="184" t="s">
        <v>263</v>
      </c>
      <c r="E26" s="125" t="s">
        <v>264</v>
      </c>
      <c r="F26" s="184" t="s">
        <v>265</v>
      </c>
      <c r="G26" s="184" t="s">
        <v>266</v>
      </c>
      <c r="H26" s="125" t="s">
        <v>267</v>
      </c>
      <c r="I26" s="126" t="s">
        <v>268</v>
      </c>
      <c r="J26" s="49"/>
      <c r="K26" s="49"/>
      <c r="M26" s="52"/>
    </row>
    <row r="27" spans="2:14" ht="19.5" customHeight="1" x14ac:dyDescent="0.25">
      <c r="B27" s="127" t="s">
        <v>151</v>
      </c>
      <c r="C27" s="198">
        <v>5.8799999999999998E-2</v>
      </c>
      <c r="D27" s="182">
        <v>5.8799999999999998E-2</v>
      </c>
      <c r="E27" s="201">
        <f t="shared" ref="E27:E38" si="0">IF(OR(C27=0,C27=""),0,D27/C27)</f>
        <v>1</v>
      </c>
      <c r="F27" s="315">
        <f>SUM(C27:C38)</f>
        <v>1</v>
      </c>
      <c r="G27" s="361">
        <f>SUM(D27:D38)</f>
        <v>5.8799999999999998E-2</v>
      </c>
      <c r="H27" s="199">
        <f>+(D27*100%)/$G$23</f>
        <v>5.8799999999999998E-2</v>
      </c>
      <c r="I27" s="377">
        <v>1</v>
      </c>
      <c r="J27" s="69"/>
      <c r="K27" s="69"/>
      <c r="M27" s="52"/>
    </row>
    <row r="28" spans="2:14" ht="19.5" customHeight="1" x14ac:dyDescent="0.25">
      <c r="B28" s="127" t="s">
        <v>152</v>
      </c>
      <c r="C28" s="198">
        <v>5.8799999999999998E-2</v>
      </c>
      <c r="D28" s="182"/>
      <c r="E28" s="201">
        <f t="shared" si="0"/>
        <v>0</v>
      </c>
      <c r="F28" s="315"/>
      <c r="G28" s="361"/>
      <c r="H28" s="199" t="str">
        <f t="shared" ref="H28:H38" si="1">+IF(D28="","",((D28*100%)/$G$23)+H27)</f>
        <v/>
      </c>
      <c r="I28" s="377"/>
      <c r="J28" s="69"/>
      <c r="K28" s="69"/>
      <c r="M28" s="52"/>
    </row>
    <row r="29" spans="2:14" ht="19.5" customHeight="1" x14ac:dyDescent="0.25">
      <c r="B29" s="127" t="s">
        <v>153</v>
      </c>
      <c r="C29" s="198">
        <v>0.1176</v>
      </c>
      <c r="D29" s="182"/>
      <c r="E29" s="201">
        <f t="shared" si="0"/>
        <v>0</v>
      </c>
      <c r="F29" s="315"/>
      <c r="G29" s="361"/>
      <c r="H29" s="199" t="str">
        <f t="shared" si="1"/>
        <v/>
      </c>
      <c r="I29" s="377"/>
      <c r="J29" s="69"/>
      <c r="K29" s="69"/>
      <c r="M29" s="52"/>
    </row>
    <row r="30" spans="2:14" ht="19.5" customHeight="1" x14ac:dyDescent="0.25">
      <c r="B30" s="127" t="s">
        <v>154</v>
      </c>
      <c r="C30" s="198">
        <v>9.2499999999999999E-2</v>
      </c>
      <c r="D30" s="182"/>
      <c r="E30" s="201">
        <f t="shared" si="0"/>
        <v>0</v>
      </c>
      <c r="F30" s="315"/>
      <c r="G30" s="361"/>
      <c r="H30" s="199" t="str">
        <f t="shared" si="1"/>
        <v/>
      </c>
      <c r="I30" s="377"/>
      <c r="J30" s="69"/>
      <c r="K30" s="69"/>
    </row>
    <row r="31" spans="2:14" ht="19.5" customHeight="1" x14ac:dyDescent="0.25">
      <c r="B31" s="127" t="s">
        <v>155</v>
      </c>
      <c r="C31" s="198">
        <v>9.2499999999999999E-2</v>
      </c>
      <c r="D31" s="182"/>
      <c r="E31" s="201">
        <f t="shared" si="0"/>
        <v>0</v>
      </c>
      <c r="F31" s="315"/>
      <c r="G31" s="361"/>
      <c r="H31" s="199" t="str">
        <f t="shared" si="1"/>
        <v/>
      </c>
      <c r="I31" s="377"/>
      <c r="J31" s="69"/>
      <c r="K31" s="69"/>
    </row>
    <row r="32" spans="2:14" ht="19.5" customHeight="1" x14ac:dyDescent="0.25">
      <c r="B32" s="127" t="s">
        <v>156</v>
      </c>
      <c r="C32" s="198">
        <v>9.2499999999999999E-2</v>
      </c>
      <c r="D32" s="182"/>
      <c r="E32" s="201">
        <f t="shared" si="0"/>
        <v>0</v>
      </c>
      <c r="F32" s="315"/>
      <c r="G32" s="361"/>
      <c r="H32" s="199" t="str">
        <f t="shared" si="1"/>
        <v/>
      </c>
      <c r="I32" s="377"/>
      <c r="J32" s="69"/>
      <c r="K32" s="69"/>
    </row>
    <row r="33" spans="2:11" ht="19.5" customHeight="1" x14ac:dyDescent="0.25">
      <c r="B33" s="127" t="s">
        <v>157</v>
      </c>
      <c r="C33" s="198">
        <v>9.2499999999999999E-2</v>
      </c>
      <c r="D33" s="182"/>
      <c r="E33" s="201">
        <f t="shared" si="0"/>
        <v>0</v>
      </c>
      <c r="F33" s="315"/>
      <c r="G33" s="361"/>
      <c r="H33" s="199" t="str">
        <f t="shared" si="1"/>
        <v/>
      </c>
      <c r="I33" s="377"/>
      <c r="J33" s="69"/>
      <c r="K33" s="69"/>
    </row>
    <row r="34" spans="2:11" ht="19.5" customHeight="1" x14ac:dyDescent="0.25">
      <c r="B34" s="127" t="s">
        <v>158</v>
      </c>
      <c r="C34" s="198">
        <v>9.2499999999999999E-2</v>
      </c>
      <c r="D34" s="182"/>
      <c r="E34" s="201">
        <f t="shared" si="0"/>
        <v>0</v>
      </c>
      <c r="F34" s="315"/>
      <c r="G34" s="361"/>
      <c r="H34" s="199" t="str">
        <f t="shared" si="1"/>
        <v/>
      </c>
      <c r="I34" s="377"/>
      <c r="J34" s="69"/>
      <c r="K34" s="69"/>
    </row>
    <row r="35" spans="2:11" ht="19.5" customHeight="1" x14ac:dyDescent="0.25">
      <c r="B35" s="127" t="s">
        <v>159</v>
      </c>
      <c r="C35" s="198">
        <v>9.2499999999999999E-2</v>
      </c>
      <c r="D35" s="182"/>
      <c r="E35" s="201">
        <f t="shared" si="0"/>
        <v>0</v>
      </c>
      <c r="F35" s="315"/>
      <c r="G35" s="361"/>
      <c r="H35" s="199" t="str">
        <f t="shared" si="1"/>
        <v/>
      </c>
      <c r="I35" s="377"/>
      <c r="J35" s="69"/>
      <c r="K35" s="69"/>
    </row>
    <row r="36" spans="2:11" ht="19.5" customHeight="1" x14ac:dyDescent="0.25">
      <c r="B36" s="127" t="s">
        <v>160</v>
      </c>
      <c r="C36" s="198">
        <v>9.2200000000000004E-2</v>
      </c>
      <c r="D36" s="182"/>
      <c r="E36" s="201">
        <f t="shared" si="0"/>
        <v>0</v>
      </c>
      <c r="F36" s="315"/>
      <c r="G36" s="361"/>
      <c r="H36" s="199" t="str">
        <f t="shared" si="1"/>
        <v/>
      </c>
      <c r="I36" s="377"/>
      <c r="J36" s="69"/>
      <c r="K36" s="69"/>
    </row>
    <row r="37" spans="2:11" ht="19.5" customHeight="1" x14ac:dyDescent="0.25">
      <c r="B37" s="127" t="s">
        <v>161</v>
      </c>
      <c r="C37" s="198">
        <v>5.8799999999999998E-2</v>
      </c>
      <c r="D37" s="182"/>
      <c r="E37" s="201">
        <f t="shared" si="0"/>
        <v>0</v>
      </c>
      <c r="F37" s="315"/>
      <c r="G37" s="361"/>
      <c r="H37" s="199" t="str">
        <f t="shared" si="1"/>
        <v/>
      </c>
      <c r="I37" s="377"/>
      <c r="J37" s="69"/>
      <c r="K37" s="69"/>
    </row>
    <row r="38" spans="2:11" ht="19.5" customHeight="1" x14ac:dyDescent="0.25">
      <c r="B38" s="127" t="s">
        <v>162</v>
      </c>
      <c r="C38" s="198">
        <v>5.8799999999999998E-2</v>
      </c>
      <c r="D38" s="182"/>
      <c r="E38" s="201">
        <f t="shared" si="0"/>
        <v>0</v>
      </c>
      <c r="F38" s="315"/>
      <c r="G38" s="361"/>
      <c r="H38" s="199" t="str">
        <f t="shared" si="1"/>
        <v/>
      </c>
      <c r="I38" s="377"/>
      <c r="J38" s="69"/>
      <c r="K38" s="69"/>
    </row>
    <row r="39" spans="2:11" ht="87" customHeight="1" x14ac:dyDescent="0.25">
      <c r="B39" s="191" t="s">
        <v>269</v>
      </c>
      <c r="C39" s="304" t="s">
        <v>385</v>
      </c>
      <c r="D39" s="304"/>
      <c r="E39" s="304"/>
      <c r="F39" s="304"/>
      <c r="G39" s="304"/>
      <c r="H39" s="304"/>
      <c r="I39" s="305"/>
      <c r="J39" s="71"/>
      <c r="K39" s="71"/>
    </row>
    <row r="40" spans="2:11" ht="36.6" customHeight="1" x14ac:dyDescent="0.25">
      <c r="B40" s="318"/>
      <c r="C40" s="319"/>
      <c r="D40" s="319"/>
      <c r="E40" s="319"/>
      <c r="F40" s="319"/>
      <c r="G40" s="319"/>
      <c r="H40" s="319"/>
      <c r="I40" s="320"/>
      <c r="J40" s="33"/>
      <c r="K40" s="33"/>
    </row>
    <row r="41" spans="2:11" ht="36.6" customHeight="1" x14ac:dyDescent="0.25">
      <c r="B41" s="318"/>
      <c r="C41" s="319"/>
      <c r="D41" s="319"/>
      <c r="E41" s="319"/>
      <c r="F41" s="319"/>
      <c r="G41" s="319"/>
      <c r="H41" s="319"/>
      <c r="I41" s="320"/>
      <c r="J41" s="71"/>
      <c r="K41" s="71"/>
    </row>
    <row r="42" spans="2:11" ht="36.6" customHeight="1" x14ac:dyDescent="0.25">
      <c r="B42" s="318"/>
      <c r="C42" s="319"/>
      <c r="D42" s="319"/>
      <c r="E42" s="319"/>
      <c r="F42" s="319"/>
      <c r="G42" s="319"/>
      <c r="H42" s="319"/>
      <c r="I42" s="320"/>
      <c r="J42" s="71"/>
      <c r="K42" s="71"/>
    </row>
    <row r="43" spans="2:11" ht="36.6" customHeight="1" x14ac:dyDescent="0.25">
      <c r="B43" s="318"/>
      <c r="C43" s="319"/>
      <c r="D43" s="319"/>
      <c r="E43" s="319"/>
      <c r="F43" s="319"/>
      <c r="G43" s="319"/>
      <c r="H43" s="319"/>
      <c r="I43" s="320"/>
      <c r="J43" s="71"/>
      <c r="K43" s="71"/>
    </row>
    <row r="44" spans="2:11" ht="36.6" customHeight="1" x14ac:dyDescent="0.25">
      <c r="B44" s="318"/>
      <c r="C44" s="319"/>
      <c r="D44" s="319"/>
      <c r="E44" s="319"/>
      <c r="F44" s="319"/>
      <c r="G44" s="319"/>
      <c r="H44" s="319"/>
      <c r="I44" s="320"/>
      <c r="J44" s="31"/>
      <c r="K44" s="31"/>
    </row>
    <row r="45" spans="2:11" ht="81.2" customHeight="1" x14ac:dyDescent="0.25">
      <c r="B45" s="121" t="s">
        <v>270</v>
      </c>
      <c r="C45" s="304" t="s">
        <v>368</v>
      </c>
      <c r="D45" s="304"/>
      <c r="E45" s="304"/>
      <c r="F45" s="304"/>
      <c r="G45" s="304"/>
      <c r="H45" s="304"/>
      <c r="I45" s="305"/>
      <c r="J45" s="72"/>
      <c r="K45" s="72"/>
    </row>
    <row r="46" spans="2:11" ht="48.75" customHeight="1" x14ac:dyDescent="0.25">
      <c r="B46" s="121" t="s">
        <v>271</v>
      </c>
      <c r="C46" s="304" t="s">
        <v>359</v>
      </c>
      <c r="D46" s="304"/>
      <c r="E46" s="304"/>
      <c r="F46" s="304"/>
      <c r="G46" s="304"/>
      <c r="H46" s="304"/>
      <c r="I46" s="305"/>
      <c r="J46" s="72"/>
      <c r="K46" s="72"/>
    </row>
    <row r="47" spans="2:11" ht="66" customHeight="1" x14ac:dyDescent="0.25">
      <c r="B47" s="192" t="s">
        <v>272</v>
      </c>
      <c r="C47" s="306" t="s">
        <v>367</v>
      </c>
      <c r="D47" s="306"/>
      <c r="E47" s="306"/>
      <c r="F47" s="306"/>
      <c r="G47" s="306"/>
      <c r="H47" s="306"/>
      <c r="I47" s="306"/>
      <c r="J47" s="72"/>
      <c r="K47" s="72"/>
    </row>
    <row r="48" spans="2:11" ht="22.5" customHeight="1" x14ac:dyDescent="0.25">
      <c r="B48" s="307" t="s">
        <v>273</v>
      </c>
      <c r="C48" s="308"/>
      <c r="D48" s="308"/>
      <c r="E48" s="308"/>
      <c r="F48" s="308"/>
      <c r="G48" s="308"/>
      <c r="H48" s="308"/>
      <c r="I48" s="309"/>
      <c r="J48" s="72"/>
      <c r="K48" s="72"/>
    </row>
    <row r="49" spans="2:11" ht="22.5" customHeight="1" x14ac:dyDescent="0.25">
      <c r="B49" s="310" t="s">
        <v>274</v>
      </c>
      <c r="C49" s="186" t="s">
        <v>275</v>
      </c>
      <c r="D49" s="311" t="s">
        <v>276</v>
      </c>
      <c r="E49" s="311"/>
      <c r="F49" s="311"/>
      <c r="G49" s="311" t="s">
        <v>277</v>
      </c>
      <c r="H49" s="311"/>
      <c r="I49" s="312"/>
      <c r="J49" s="75"/>
      <c r="K49" s="75"/>
    </row>
    <row r="50" spans="2:11" ht="30.75" customHeight="1" x14ac:dyDescent="0.25">
      <c r="B50" s="310"/>
      <c r="C50" s="183" t="s">
        <v>352</v>
      </c>
      <c r="D50" s="313" t="s">
        <v>352</v>
      </c>
      <c r="E50" s="313"/>
      <c r="F50" s="313"/>
      <c r="G50" s="313" t="s">
        <v>352</v>
      </c>
      <c r="H50" s="313"/>
      <c r="I50" s="314"/>
      <c r="J50" s="75"/>
      <c r="K50" s="75"/>
    </row>
    <row r="51" spans="2:11" ht="32.25" customHeight="1" x14ac:dyDescent="0.25">
      <c r="B51" s="193" t="s">
        <v>278</v>
      </c>
      <c r="C51" s="354" t="s">
        <v>376</v>
      </c>
      <c r="D51" s="354"/>
      <c r="E51" s="354"/>
      <c r="F51" s="354"/>
      <c r="G51" s="354"/>
      <c r="H51" s="354"/>
      <c r="I51" s="355"/>
      <c r="J51" s="78"/>
      <c r="K51" s="78"/>
    </row>
    <row r="52" spans="2:11" ht="28.5" customHeight="1" x14ac:dyDescent="0.25">
      <c r="B52" s="194" t="s">
        <v>279</v>
      </c>
      <c r="C52" s="356" t="s">
        <v>375</v>
      </c>
      <c r="D52" s="356"/>
      <c r="E52" s="356"/>
      <c r="F52" s="356"/>
      <c r="G52" s="356"/>
      <c r="H52" s="356"/>
      <c r="I52" s="357"/>
      <c r="J52" s="78"/>
      <c r="K52" s="78"/>
    </row>
    <row r="53" spans="2:11" ht="30" customHeight="1" x14ac:dyDescent="0.25">
      <c r="B53" s="192" t="s">
        <v>280</v>
      </c>
      <c r="C53" s="313" t="s">
        <v>374</v>
      </c>
      <c r="D53" s="313"/>
      <c r="E53" s="313"/>
      <c r="F53" s="313"/>
      <c r="G53" s="313"/>
      <c r="H53" s="313"/>
      <c r="I53" s="314"/>
      <c r="J53" s="143"/>
      <c r="K53" s="143"/>
    </row>
    <row r="54" spans="2:11" ht="31.5" customHeight="1" thickBot="1" x14ac:dyDescent="0.3">
      <c r="B54" s="195" t="s">
        <v>281</v>
      </c>
      <c r="C54" s="358" t="s">
        <v>352</v>
      </c>
      <c r="D54" s="358"/>
      <c r="E54" s="358"/>
      <c r="F54" s="358"/>
      <c r="G54" s="358"/>
      <c r="H54" s="358"/>
      <c r="I54" s="359"/>
      <c r="J54" s="88"/>
      <c r="K54" s="88"/>
    </row>
    <row r="55" spans="2:11" x14ac:dyDescent="0.25">
      <c r="B55" s="130"/>
      <c r="C55" s="131"/>
      <c r="D55" s="131"/>
      <c r="E55" s="144"/>
      <c r="F55" s="144"/>
      <c r="G55" s="133"/>
      <c r="H55" s="134"/>
      <c r="I55" s="131"/>
      <c r="J55" s="88"/>
      <c r="K55" s="88"/>
    </row>
    <row r="56" spans="2:11" x14ac:dyDescent="0.25">
      <c r="B56" s="130"/>
      <c r="C56" s="131"/>
      <c r="D56" s="131"/>
      <c r="E56" s="144"/>
      <c r="F56" s="144"/>
      <c r="G56" s="133"/>
      <c r="H56" s="134"/>
      <c r="I56" s="131"/>
      <c r="J56" s="88"/>
      <c r="K56" s="88"/>
    </row>
    <row r="57" spans="2:11" x14ac:dyDescent="0.25">
      <c r="B57" s="130"/>
      <c r="C57" s="131"/>
      <c r="D57" s="131"/>
      <c r="E57" s="144"/>
      <c r="F57" s="144"/>
      <c r="G57" s="133"/>
      <c r="H57" s="134"/>
      <c r="I57" s="131"/>
      <c r="J57" s="88"/>
      <c r="K57" s="88"/>
    </row>
    <row r="58" spans="2:11" x14ac:dyDescent="0.25">
      <c r="B58" s="130"/>
      <c r="C58" s="131"/>
      <c r="D58" s="131"/>
      <c r="E58" s="144"/>
      <c r="F58" s="144"/>
      <c r="G58" s="133"/>
      <c r="H58" s="134"/>
      <c r="I58" s="131"/>
      <c r="J58" s="88"/>
      <c r="K58" s="88"/>
    </row>
    <row r="59" spans="2:11" hidden="1" x14ac:dyDescent="0.25">
      <c r="B59" s="130"/>
      <c r="C59" s="131"/>
      <c r="D59" s="131"/>
      <c r="E59" s="144"/>
      <c r="F59" s="144"/>
      <c r="G59" s="133"/>
      <c r="H59" s="134"/>
      <c r="I59" s="131"/>
      <c r="J59" s="88"/>
      <c r="K59" s="88"/>
    </row>
    <row r="60" spans="2:11" ht="25.5" hidden="1" customHeight="1" x14ac:dyDescent="0.25">
      <c r="B60" s="130"/>
      <c r="C60" s="131"/>
      <c r="D60" s="131"/>
      <c r="E60" s="144"/>
      <c r="F60" s="144"/>
      <c r="G60" s="133"/>
      <c r="H60" s="134"/>
      <c r="I60" s="131"/>
      <c r="J60" s="88"/>
      <c r="K60" s="88"/>
    </row>
  </sheetData>
  <sheetProtection algorithmName="SHA-512" hashValue="E2kdAMRRAOoOOGD4fH8Fm1JIpkps0Gv0R4tVpc4IQYmZDedP9/obL1WeGAmUBar09Ica7enrhy1QhxplVSQmLQ==" saltValue="nHXLWHaEbrbMWTXaGK1UW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showDropDown="1" showInputMessage="1" showErrorMessage="1" sqref="K12">
      <formula1>O17:O19</formula1>
      <formula2>0</formula2>
    </dataValidation>
    <dataValidation type="list" allowBlank="1" showInputMessage="1" showErrorMessage="1" sqref="H12:I12">
      <formula1>M17:M19</formula1>
      <formula2>0</formula2>
    </dataValidation>
    <dataValidation type="list" allowBlank="1" showInputMessage="1" showErrorMessage="1" sqref="C24:E24">
      <formula1>$M$12:$M$15</formula1>
      <formula2>0</formula2>
    </dataValidation>
    <dataValidation type="list" allowBlank="1" showInputMessage="1" showErrorMessage="1" sqref="C9:F9">
      <formula1>$M$6:$M$9</formula1>
      <formula2>0</formula2>
    </dataValidation>
    <dataValidation type="list" allowBlank="1" showInputMessage="1" showErrorMessage="1" sqref="J10:K10">
      <formula1>$M$21:$M$28</formula1>
      <formula2>0</formula2>
    </dataValidation>
    <dataValidation type="list" allowBlank="1" showInputMessage="1" showErrorMessage="1" sqref="H13:I13">
      <formula1>$N$5:$N$8</formula1>
      <formula2>0</formula2>
    </dataValidation>
    <dataValidation type="list" allowBlank="1" showInputMessage="1" showErrorMessage="1" sqref="C7 I7">
      <formula1>$N$11:$N$12</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80"/>
      <c r="C2" s="281" t="s">
        <v>0</v>
      </c>
      <c r="D2" s="281"/>
      <c r="E2" s="281"/>
      <c r="F2" s="281"/>
      <c r="G2" s="281"/>
      <c r="H2" s="281"/>
      <c r="I2" s="282"/>
      <c r="J2" s="29"/>
      <c r="K2" s="29"/>
      <c r="M2" s="30" t="s">
        <v>61</v>
      </c>
    </row>
    <row r="3" spans="2:14" ht="25.5" customHeight="1" x14ac:dyDescent="0.25">
      <c r="B3" s="280"/>
      <c r="C3" s="283" t="s">
        <v>1</v>
      </c>
      <c r="D3" s="283"/>
      <c r="E3" s="283"/>
      <c r="F3" s="283"/>
      <c r="G3" s="283"/>
      <c r="H3" s="283"/>
      <c r="I3" s="282"/>
      <c r="J3" s="29"/>
      <c r="K3" s="29"/>
      <c r="M3" s="30" t="s">
        <v>62</v>
      </c>
    </row>
    <row r="4" spans="2:14" ht="25.5" customHeight="1" x14ac:dyDescent="0.25">
      <c r="B4" s="280"/>
      <c r="C4" s="283" t="s">
        <v>63</v>
      </c>
      <c r="D4" s="283"/>
      <c r="E4" s="283"/>
      <c r="F4" s="283"/>
      <c r="G4" s="283"/>
      <c r="H4" s="283"/>
      <c r="I4" s="282"/>
      <c r="J4" s="29"/>
      <c r="K4" s="29"/>
      <c r="M4" s="30" t="s">
        <v>64</v>
      </c>
    </row>
    <row r="5" spans="2:14" ht="25.5" customHeight="1" x14ac:dyDescent="0.25">
      <c r="B5" s="280"/>
      <c r="C5" s="283" t="s">
        <v>65</v>
      </c>
      <c r="D5" s="283"/>
      <c r="E5" s="283"/>
      <c r="F5" s="283"/>
      <c r="G5" s="284" t="s">
        <v>66</v>
      </c>
      <c r="H5" s="284"/>
      <c r="I5" s="282"/>
      <c r="J5" s="29"/>
      <c r="K5" s="29"/>
      <c r="M5" s="30" t="s">
        <v>67</v>
      </c>
    </row>
    <row r="6" spans="2:14" ht="23.25" customHeight="1" x14ac:dyDescent="0.25">
      <c r="B6" s="276" t="s">
        <v>68</v>
      </c>
      <c r="C6" s="276"/>
      <c r="D6" s="276"/>
      <c r="E6" s="276"/>
      <c r="F6" s="276"/>
      <c r="G6" s="276"/>
      <c r="H6" s="276"/>
      <c r="I6" s="276"/>
      <c r="J6" s="31"/>
      <c r="K6" s="31"/>
    </row>
    <row r="7" spans="2:14" ht="24" customHeight="1" x14ac:dyDescent="0.25">
      <c r="B7" s="277" t="s">
        <v>69</v>
      </c>
      <c r="C7" s="277"/>
      <c r="D7" s="277"/>
      <c r="E7" s="277"/>
      <c r="F7" s="277"/>
      <c r="G7" s="277"/>
      <c r="H7" s="277"/>
      <c r="I7" s="277"/>
      <c r="J7" s="32"/>
      <c r="K7" s="32"/>
    </row>
    <row r="8" spans="2:14" ht="24" customHeight="1" x14ac:dyDescent="0.25">
      <c r="B8" s="278" t="s">
        <v>70</v>
      </c>
      <c r="C8" s="278"/>
      <c r="D8" s="278"/>
      <c r="E8" s="278"/>
      <c r="F8" s="278"/>
      <c r="G8" s="278"/>
      <c r="H8" s="278"/>
      <c r="I8" s="278"/>
      <c r="J8" s="33"/>
      <c r="K8" s="33"/>
      <c r="N8" s="34" t="s">
        <v>71</v>
      </c>
    </row>
    <row r="9" spans="2:14" ht="30.75" customHeight="1" x14ac:dyDescent="0.25">
      <c r="B9" s="35" t="s">
        <v>72</v>
      </c>
      <c r="C9" s="36">
        <v>231</v>
      </c>
      <c r="D9" s="279" t="s">
        <v>73</v>
      </c>
      <c r="E9" s="279"/>
      <c r="F9" s="261" t="s">
        <v>74</v>
      </c>
      <c r="G9" s="261"/>
      <c r="H9" s="261"/>
      <c r="I9" s="261"/>
      <c r="J9" s="37"/>
      <c r="K9" s="37"/>
      <c r="M9" s="30" t="s">
        <v>75</v>
      </c>
      <c r="N9" s="34" t="s">
        <v>76</v>
      </c>
    </row>
    <row r="10" spans="2:14" ht="30.75" customHeight="1" x14ac:dyDescent="0.25">
      <c r="B10" s="38" t="s">
        <v>77</v>
      </c>
      <c r="C10" s="39" t="s">
        <v>78</v>
      </c>
      <c r="D10" s="270" t="s">
        <v>79</v>
      </c>
      <c r="E10" s="270"/>
      <c r="F10" s="271" t="s">
        <v>80</v>
      </c>
      <c r="G10" s="271"/>
      <c r="H10" s="41" t="s">
        <v>81</v>
      </c>
      <c r="I10" s="42" t="s">
        <v>78</v>
      </c>
      <c r="J10" s="43"/>
      <c r="K10" s="43"/>
      <c r="M10" s="30" t="s">
        <v>82</v>
      </c>
      <c r="N10" s="34" t="s">
        <v>83</v>
      </c>
    </row>
    <row r="11" spans="2:14" ht="30.75" customHeight="1" x14ac:dyDescent="0.25">
      <c r="B11" s="38" t="s">
        <v>84</v>
      </c>
      <c r="C11" s="272" t="s">
        <v>85</v>
      </c>
      <c r="D11" s="272"/>
      <c r="E11" s="272"/>
      <c r="F11" s="272"/>
      <c r="G11" s="41" t="s">
        <v>86</v>
      </c>
      <c r="H11" s="273">
        <v>1032</v>
      </c>
      <c r="I11" s="273"/>
      <c r="J11" s="44"/>
      <c r="K11" s="44"/>
      <c r="M11" s="30" t="s">
        <v>87</v>
      </c>
      <c r="N11" s="34" t="s">
        <v>42</v>
      </c>
    </row>
    <row r="12" spans="2:14" ht="30.75" customHeight="1" x14ac:dyDescent="0.25">
      <c r="B12" s="38" t="s">
        <v>88</v>
      </c>
      <c r="C12" s="274" t="s">
        <v>82</v>
      </c>
      <c r="D12" s="274"/>
      <c r="E12" s="274"/>
      <c r="F12" s="274"/>
      <c r="G12" s="41" t="s">
        <v>89</v>
      </c>
      <c r="H12" s="275" t="s">
        <v>90</v>
      </c>
      <c r="I12" s="275"/>
      <c r="J12" s="45"/>
      <c r="K12" s="45"/>
      <c r="M12" s="46" t="s">
        <v>91</v>
      </c>
    </row>
    <row r="13" spans="2:14" ht="30.75" customHeight="1" x14ac:dyDescent="0.25">
      <c r="B13" s="38" t="s">
        <v>92</v>
      </c>
      <c r="C13" s="264" t="s">
        <v>93</v>
      </c>
      <c r="D13" s="264"/>
      <c r="E13" s="264"/>
      <c r="F13" s="264"/>
      <c r="G13" s="264"/>
      <c r="H13" s="264"/>
      <c r="I13" s="264"/>
      <c r="J13" s="47"/>
      <c r="K13" s="47"/>
      <c r="M13" s="46"/>
    </row>
    <row r="14" spans="2:14" ht="30.75" customHeight="1" x14ac:dyDescent="0.25">
      <c r="B14" s="38" t="s">
        <v>94</v>
      </c>
      <c r="C14" s="259" t="s">
        <v>95</v>
      </c>
      <c r="D14" s="259"/>
      <c r="E14" s="259"/>
      <c r="F14" s="259"/>
      <c r="G14" s="259"/>
      <c r="H14" s="259"/>
      <c r="I14" s="259"/>
      <c r="J14" s="43"/>
      <c r="K14" s="43"/>
      <c r="M14" s="46"/>
      <c r="N14" s="34" t="s">
        <v>96</v>
      </c>
    </row>
    <row r="15" spans="2:14" ht="30.75" customHeight="1" x14ac:dyDescent="0.25">
      <c r="B15" s="38" t="s">
        <v>97</v>
      </c>
      <c r="C15" s="255" t="s">
        <v>98</v>
      </c>
      <c r="D15" s="255"/>
      <c r="E15" s="255"/>
      <c r="F15" s="255"/>
      <c r="G15" s="41" t="s">
        <v>99</v>
      </c>
      <c r="H15" s="259" t="s">
        <v>100</v>
      </c>
      <c r="I15" s="259"/>
      <c r="J15" s="43"/>
      <c r="K15" s="43"/>
      <c r="M15" s="46" t="s">
        <v>101</v>
      </c>
      <c r="N15" s="34" t="s">
        <v>78</v>
      </c>
    </row>
    <row r="16" spans="2:14" ht="30.75" customHeight="1" x14ac:dyDescent="0.25">
      <c r="B16" s="38" t="s">
        <v>102</v>
      </c>
      <c r="C16" s="269" t="s">
        <v>103</v>
      </c>
      <c r="D16" s="269"/>
      <c r="E16" s="269"/>
      <c r="F16" s="269"/>
      <c r="G16" s="41" t="s">
        <v>104</v>
      </c>
      <c r="H16" s="259" t="s">
        <v>42</v>
      </c>
      <c r="I16" s="259"/>
      <c r="J16" s="43"/>
      <c r="K16" s="43"/>
      <c r="M16" s="46" t="s">
        <v>105</v>
      </c>
    </row>
    <row r="17" spans="2:14" ht="36" customHeight="1" x14ac:dyDescent="0.25">
      <c r="B17" s="38" t="s">
        <v>106</v>
      </c>
      <c r="C17" s="264" t="s">
        <v>107</v>
      </c>
      <c r="D17" s="264"/>
      <c r="E17" s="264"/>
      <c r="F17" s="264"/>
      <c r="G17" s="264"/>
      <c r="H17" s="264"/>
      <c r="I17" s="264"/>
      <c r="J17" s="47"/>
      <c r="K17" s="47"/>
      <c r="M17" s="46" t="s">
        <v>108</v>
      </c>
      <c r="N17" s="34" t="s">
        <v>109</v>
      </c>
    </row>
    <row r="18" spans="2:14" ht="30.75" customHeight="1" x14ac:dyDescent="0.25">
      <c r="B18" s="38" t="s">
        <v>110</v>
      </c>
      <c r="C18" s="261" t="s">
        <v>111</v>
      </c>
      <c r="D18" s="261"/>
      <c r="E18" s="261"/>
      <c r="F18" s="261"/>
      <c r="G18" s="261"/>
      <c r="H18" s="261"/>
      <c r="I18" s="261"/>
      <c r="J18" s="48"/>
      <c r="K18" s="48"/>
      <c r="M18" s="46" t="s">
        <v>112</v>
      </c>
      <c r="N18" s="34" t="s">
        <v>113</v>
      </c>
    </row>
    <row r="19" spans="2:14" ht="30.75" customHeight="1" x14ac:dyDescent="0.25">
      <c r="B19" s="38" t="s">
        <v>114</v>
      </c>
      <c r="C19" s="261" t="s">
        <v>115</v>
      </c>
      <c r="D19" s="261"/>
      <c r="E19" s="261"/>
      <c r="F19" s="261"/>
      <c r="G19" s="261"/>
      <c r="H19" s="261"/>
      <c r="I19" s="261"/>
      <c r="J19" s="49"/>
      <c r="K19" s="49"/>
      <c r="M19" s="46"/>
      <c r="N19" s="34" t="s">
        <v>116</v>
      </c>
    </row>
    <row r="20" spans="2:14" ht="30.75" customHeight="1" x14ac:dyDescent="0.25">
      <c r="B20" s="38" t="s">
        <v>117</v>
      </c>
      <c r="C20" s="265" t="s">
        <v>52</v>
      </c>
      <c r="D20" s="265"/>
      <c r="E20" s="265"/>
      <c r="F20" s="265"/>
      <c r="G20" s="265"/>
      <c r="H20" s="265"/>
      <c r="I20" s="265"/>
      <c r="J20" s="50"/>
      <c r="K20" s="50"/>
      <c r="M20" s="46" t="s">
        <v>100</v>
      </c>
      <c r="N20" s="34" t="s">
        <v>118</v>
      </c>
    </row>
    <row r="21" spans="2:14" ht="27.75" customHeight="1" x14ac:dyDescent="0.25">
      <c r="B21" s="266" t="s">
        <v>119</v>
      </c>
      <c r="C21" s="267" t="s">
        <v>120</v>
      </c>
      <c r="D21" s="267"/>
      <c r="E21" s="267"/>
      <c r="F21" s="268" t="s">
        <v>121</v>
      </c>
      <c r="G21" s="268"/>
      <c r="H21" s="268"/>
      <c r="I21" s="268"/>
      <c r="J21" s="51"/>
      <c r="K21" s="51"/>
      <c r="M21" s="46" t="s">
        <v>122</v>
      </c>
      <c r="N21" s="34" t="s">
        <v>123</v>
      </c>
    </row>
    <row r="22" spans="2:14" ht="27" customHeight="1" x14ac:dyDescent="0.25">
      <c r="B22" s="266"/>
      <c r="C22" s="255" t="s">
        <v>124</v>
      </c>
      <c r="D22" s="255"/>
      <c r="E22" s="255"/>
      <c r="F22" s="261" t="s">
        <v>125</v>
      </c>
      <c r="G22" s="261"/>
      <c r="H22" s="261"/>
      <c r="I22" s="261"/>
      <c r="J22" s="49"/>
      <c r="K22" s="49"/>
      <c r="M22" s="46" t="s">
        <v>126</v>
      </c>
      <c r="N22" s="34" t="s">
        <v>127</v>
      </c>
    </row>
    <row r="23" spans="2:14" ht="39.75" customHeight="1" x14ac:dyDescent="0.25">
      <c r="B23" s="38" t="s">
        <v>128</v>
      </c>
      <c r="C23" s="258" t="s">
        <v>52</v>
      </c>
      <c r="D23" s="258"/>
      <c r="E23" s="258"/>
      <c r="F23" s="259" t="s">
        <v>52</v>
      </c>
      <c r="G23" s="259"/>
      <c r="H23" s="259"/>
      <c r="I23" s="259"/>
      <c r="J23" s="43"/>
      <c r="K23" s="43"/>
      <c r="M23" s="46"/>
      <c r="N23" s="34" t="s">
        <v>93</v>
      </c>
    </row>
    <row r="24" spans="2:14" ht="44.25" customHeight="1" x14ac:dyDescent="0.25">
      <c r="B24" s="38" t="s">
        <v>129</v>
      </c>
      <c r="C24" s="260" t="s">
        <v>130</v>
      </c>
      <c r="D24" s="260"/>
      <c r="E24" s="260"/>
      <c r="F24" s="261" t="s">
        <v>131</v>
      </c>
      <c r="G24" s="261"/>
      <c r="H24" s="261"/>
      <c r="I24" s="261"/>
      <c r="J24" s="48"/>
      <c r="K24" s="48"/>
      <c r="M24" s="52"/>
      <c r="N24" s="34" t="s">
        <v>132</v>
      </c>
    </row>
    <row r="25" spans="2:14" ht="29.25" customHeight="1" x14ac:dyDescent="0.25">
      <c r="B25" s="38" t="s">
        <v>133</v>
      </c>
      <c r="C25" s="262" t="s">
        <v>103</v>
      </c>
      <c r="D25" s="262"/>
      <c r="E25" s="262"/>
      <c r="F25" s="41" t="s">
        <v>134</v>
      </c>
      <c r="G25" s="263">
        <v>0.3</v>
      </c>
      <c r="H25" s="263"/>
      <c r="I25" s="263"/>
      <c r="J25" s="53"/>
      <c r="K25" s="53"/>
      <c r="M25" s="52"/>
    </row>
    <row r="26" spans="2:14" ht="27" customHeight="1" x14ac:dyDescent="0.25">
      <c r="B26" s="38" t="s">
        <v>135</v>
      </c>
      <c r="C26" s="255" t="s">
        <v>136</v>
      </c>
      <c r="D26" s="255"/>
      <c r="E26" s="255"/>
      <c r="F26" s="41" t="s">
        <v>137</v>
      </c>
      <c r="G26" s="256">
        <v>0.3</v>
      </c>
      <c r="H26" s="256"/>
      <c r="I26" s="256"/>
      <c r="J26" s="54"/>
      <c r="K26" s="54"/>
      <c r="M26" s="52"/>
    </row>
    <row r="27" spans="2:14" ht="47.25" customHeight="1" x14ac:dyDescent="0.25">
      <c r="B27" s="55" t="s">
        <v>138</v>
      </c>
      <c r="C27" s="257" t="s">
        <v>108</v>
      </c>
      <c r="D27" s="257"/>
      <c r="E27" s="257"/>
      <c r="F27" s="56" t="s">
        <v>139</v>
      </c>
      <c r="G27" s="256" t="s">
        <v>140</v>
      </c>
      <c r="H27" s="256"/>
      <c r="I27" s="256"/>
      <c r="J27" s="51"/>
      <c r="K27" s="51"/>
      <c r="M27" s="52"/>
    </row>
    <row r="28" spans="2:14" ht="30" customHeight="1" x14ac:dyDescent="0.25">
      <c r="B28" s="247" t="s">
        <v>141</v>
      </c>
      <c r="C28" s="247"/>
      <c r="D28" s="247"/>
      <c r="E28" s="247"/>
      <c r="F28" s="247"/>
      <c r="G28" s="247"/>
      <c r="H28" s="247"/>
      <c r="I28" s="247"/>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52" t="s">
        <v>53</v>
      </c>
      <c r="D42" s="252"/>
      <c r="E42" s="252"/>
      <c r="F42" s="252"/>
      <c r="G42" s="252"/>
      <c r="H42" s="252"/>
      <c r="I42" s="252"/>
      <c r="J42" s="71"/>
      <c r="K42" s="71"/>
    </row>
    <row r="43" spans="2:11" ht="29.25" customHeight="1" x14ac:dyDescent="0.25">
      <c r="B43" s="247" t="s">
        <v>164</v>
      </c>
      <c r="C43" s="247"/>
      <c r="D43" s="247"/>
      <c r="E43" s="247"/>
      <c r="F43" s="247"/>
      <c r="G43" s="247"/>
      <c r="H43" s="247"/>
      <c r="I43" s="247"/>
      <c r="J43" s="33"/>
      <c r="K43" s="33"/>
    </row>
    <row r="44" spans="2:11" ht="32.25" customHeight="1" x14ac:dyDescent="0.25">
      <c r="B44" s="253"/>
      <c r="C44" s="253"/>
      <c r="D44" s="253"/>
      <c r="E44" s="253"/>
      <c r="F44" s="253"/>
      <c r="G44" s="253"/>
      <c r="H44" s="253"/>
      <c r="I44" s="253"/>
      <c r="J44" s="33"/>
      <c r="K44" s="33"/>
    </row>
    <row r="45" spans="2:11" ht="32.25" customHeight="1" x14ac:dyDescent="0.25">
      <c r="B45" s="253"/>
      <c r="C45" s="253"/>
      <c r="D45" s="253"/>
      <c r="E45" s="253"/>
      <c r="F45" s="253"/>
      <c r="G45" s="253"/>
      <c r="H45" s="253"/>
      <c r="I45" s="253"/>
      <c r="J45" s="71"/>
      <c r="K45" s="71"/>
    </row>
    <row r="46" spans="2:11" ht="32.25" customHeight="1" x14ac:dyDescent="0.25">
      <c r="B46" s="253"/>
      <c r="C46" s="253"/>
      <c r="D46" s="253"/>
      <c r="E46" s="253"/>
      <c r="F46" s="253"/>
      <c r="G46" s="253"/>
      <c r="H46" s="253"/>
      <c r="I46" s="253"/>
      <c r="J46" s="71"/>
      <c r="K46" s="71"/>
    </row>
    <row r="47" spans="2:11" ht="32.25" customHeight="1" x14ac:dyDescent="0.25">
      <c r="B47" s="253"/>
      <c r="C47" s="253"/>
      <c r="D47" s="253"/>
      <c r="E47" s="253"/>
      <c r="F47" s="253"/>
      <c r="G47" s="253"/>
      <c r="H47" s="253"/>
      <c r="I47" s="253"/>
      <c r="J47" s="71"/>
      <c r="K47" s="71"/>
    </row>
    <row r="48" spans="2:11" ht="32.25" customHeight="1" x14ac:dyDescent="0.25">
      <c r="B48" s="253"/>
      <c r="C48" s="253"/>
      <c r="D48" s="253"/>
      <c r="E48" s="253"/>
      <c r="F48" s="253"/>
      <c r="G48" s="253"/>
      <c r="H48" s="253"/>
      <c r="I48" s="253"/>
      <c r="J48" s="31"/>
      <c r="K48" s="31"/>
    </row>
    <row r="49" spans="2:11" ht="83.25" customHeight="1" x14ac:dyDescent="0.25">
      <c r="B49" s="38" t="s">
        <v>165</v>
      </c>
      <c r="C49" s="252" t="s">
        <v>53</v>
      </c>
      <c r="D49" s="252"/>
      <c r="E49" s="252"/>
      <c r="F49" s="252"/>
      <c r="G49" s="252"/>
      <c r="H49" s="252"/>
      <c r="I49" s="252"/>
      <c r="J49" s="72"/>
      <c r="K49" s="72"/>
    </row>
    <row r="50" spans="2:11" ht="34.5" customHeight="1" x14ac:dyDescent="0.25">
      <c r="B50" s="38" t="s">
        <v>166</v>
      </c>
      <c r="C50" s="254" t="s">
        <v>140</v>
      </c>
      <c r="D50" s="254"/>
      <c r="E50" s="254"/>
      <c r="F50" s="254"/>
      <c r="G50" s="254"/>
      <c r="H50" s="254"/>
      <c r="I50" s="254"/>
      <c r="J50" s="72"/>
      <c r="K50" s="72"/>
    </row>
    <row r="51" spans="2:11" ht="34.5" customHeight="1" x14ac:dyDescent="0.25">
      <c r="B51" s="73" t="s">
        <v>167</v>
      </c>
      <c r="C51" s="246" t="s">
        <v>54</v>
      </c>
      <c r="D51" s="246"/>
      <c r="E51" s="246"/>
      <c r="F51" s="246"/>
      <c r="G51" s="246"/>
      <c r="H51" s="246"/>
      <c r="I51" s="246"/>
      <c r="J51" s="72"/>
      <c r="K51" s="72"/>
    </row>
    <row r="52" spans="2:11" ht="29.25" customHeight="1" x14ac:dyDescent="0.25">
      <c r="B52" s="247" t="s">
        <v>168</v>
      </c>
      <c r="C52" s="247"/>
      <c r="D52" s="247"/>
      <c r="E52" s="247"/>
      <c r="F52" s="247"/>
      <c r="G52" s="247"/>
      <c r="H52" s="247"/>
      <c r="I52" s="247"/>
      <c r="J52" s="72"/>
      <c r="K52" s="72"/>
    </row>
    <row r="53" spans="2:11" ht="33" customHeight="1" x14ac:dyDescent="0.25">
      <c r="B53" s="248" t="s">
        <v>169</v>
      </c>
      <c r="C53" s="74" t="s">
        <v>170</v>
      </c>
      <c r="D53" s="249" t="s">
        <v>171</v>
      </c>
      <c r="E53" s="249"/>
      <c r="F53" s="249"/>
      <c r="G53" s="250" t="s">
        <v>172</v>
      </c>
      <c r="H53" s="250"/>
      <c r="I53" s="250"/>
      <c r="J53" s="75"/>
      <c r="K53" s="75"/>
    </row>
    <row r="54" spans="2:11" ht="31.5" customHeight="1" x14ac:dyDescent="0.25">
      <c r="B54" s="248"/>
      <c r="C54" s="76"/>
      <c r="D54" s="238"/>
      <c r="E54" s="238"/>
      <c r="F54" s="238"/>
      <c r="G54" s="251"/>
      <c r="H54" s="251"/>
      <c r="I54" s="251"/>
      <c r="J54" s="75"/>
      <c r="K54" s="75"/>
    </row>
    <row r="55" spans="2:11" ht="31.5" customHeight="1" x14ac:dyDescent="0.25">
      <c r="B55" s="73" t="s">
        <v>173</v>
      </c>
      <c r="C55" s="242" t="s">
        <v>174</v>
      </c>
      <c r="D55" s="242"/>
      <c r="E55" s="243" t="s">
        <v>175</v>
      </c>
      <c r="F55" s="243"/>
      <c r="G55" s="244" t="s">
        <v>176</v>
      </c>
      <c r="H55" s="244"/>
      <c r="I55" s="244"/>
      <c r="J55" s="77"/>
      <c r="K55" s="77"/>
    </row>
    <row r="56" spans="2:11" ht="31.5" customHeight="1" x14ac:dyDescent="0.25">
      <c r="B56" s="73" t="s">
        <v>177</v>
      </c>
      <c r="C56" s="238" t="str">
        <f>+'[3]HV 1'!C56:D56</f>
        <v>NICOLAS ADOLFO CORREAL HUERTAS</v>
      </c>
      <c r="D56" s="238"/>
      <c r="E56" s="245" t="s">
        <v>178</v>
      </c>
      <c r="F56" s="245"/>
      <c r="G56" s="244" t="str">
        <f>+'[4]HV 1'!G56:I56</f>
        <v>DIANA VIDAL</v>
      </c>
      <c r="H56" s="244"/>
      <c r="I56" s="244"/>
      <c r="J56" s="77"/>
      <c r="K56" s="77"/>
    </row>
    <row r="57" spans="2:11" ht="31.5" customHeight="1" x14ac:dyDescent="0.25">
      <c r="B57" s="73" t="s">
        <v>179</v>
      </c>
      <c r="C57" s="238"/>
      <c r="D57" s="238"/>
      <c r="E57" s="239" t="s">
        <v>180</v>
      </c>
      <c r="F57" s="239"/>
      <c r="G57" s="240"/>
      <c r="H57" s="240"/>
      <c r="I57" s="240"/>
      <c r="J57" s="78"/>
      <c r="K57" s="78"/>
    </row>
    <row r="58" spans="2:11" ht="31.5" customHeight="1" x14ac:dyDescent="0.25">
      <c r="B58" s="79" t="s">
        <v>181</v>
      </c>
      <c r="C58" s="241"/>
      <c r="D58" s="241"/>
      <c r="E58" s="239"/>
      <c r="F58" s="239"/>
      <c r="G58" s="240"/>
      <c r="H58" s="240"/>
      <c r="I58" s="240"/>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92"/>
      <c r="C1" s="293" t="s">
        <v>0</v>
      </c>
      <c r="D1" s="293"/>
      <c r="E1" s="293"/>
      <c r="F1" s="293"/>
      <c r="G1" s="293"/>
      <c r="H1" s="293"/>
      <c r="I1" s="293"/>
      <c r="J1" s="293"/>
    </row>
    <row r="2" spans="2:13" ht="18" customHeight="1" x14ac:dyDescent="0.25">
      <c r="B2" s="292"/>
      <c r="C2" s="293" t="s">
        <v>1</v>
      </c>
      <c r="D2" s="293"/>
      <c r="E2" s="293"/>
      <c r="F2" s="293"/>
      <c r="G2" s="293"/>
      <c r="H2" s="293"/>
      <c r="I2" s="293"/>
      <c r="J2" s="293"/>
    </row>
    <row r="3" spans="2:13" ht="18" customHeight="1" x14ac:dyDescent="0.25">
      <c r="B3" s="292"/>
      <c r="C3" s="293" t="s">
        <v>182</v>
      </c>
      <c r="D3" s="293"/>
      <c r="E3" s="293"/>
      <c r="F3" s="293"/>
      <c r="G3" s="293"/>
      <c r="H3" s="293"/>
      <c r="I3" s="293"/>
      <c r="J3" s="293"/>
    </row>
    <row r="4" spans="2:13" ht="18" customHeight="1" x14ac:dyDescent="0.25">
      <c r="B4" s="292"/>
      <c r="C4" s="293" t="s">
        <v>183</v>
      </c>
      <c r="D4" s="293"/>
      <c r="E4" s="293"/>
      <c r="F4" s="293"/>
      <c r="G4" s="294" t="s">
        <v>184</v>
      </c>
      <c r="H4" s="294"/>
      <c r="I4" s="293"/>
      <c r="J4" s="293"/>
    </row>
    <row r="5" spans="2:13" ht="18" customHeight="1" x14ac:dyDescent="0.25">
      <c r="B5" s="92"/>
      <c r="C5" s="29"/>
      <c r="D5" s="29"/>
      <c r="E5" s="29"/>
      <c r="F5" s="29"/>
      <c r="G5" s="29"/>
      <c r="H5" s="29"/>
      <c r="I5" s="29"/>
      <c r="J5" s="93"/>
    </row>
    <row r="6" spans="2:13" ht="51.75" customHeight="1" x14ac:dyDescent="0.25">
      <c r="B6" s="94" t="s">
        <v>185</v>
      </c>
      <c r="C6" s="291" t="str">
        <f>+'[5]Sección 1. Metas - Magnitud'!C7</f>
        <v>1032 - Gestión y control de tránsito y transporte</v>
      </c>
      <c r="D6" s="291"/>
      <c r="E6" s="291"/>
      <c r="F6" s="95"/>
      <c r="G6" s="29"/>
      <c r="H6" s="29"/>
      <c r="I6" s="29"/>
      <c r="J6" s="93"/>
    </row>
    <row r="7" spans="2:13" ht="32.25" customHeight="1" x14ac:dyDescent="0.25">
      <c r="B7" s="96" t="s">
        <v>186</v>
      </c>
      <c r="C7" s="291" t="str">
        <f>+'[5]Sección 1. Metas - Magnitud'!C8:F8</f>
        <v>Dirección de Control y Vigilancia</v>
      </c>
      <c r="D7" s="291"/>
      <c r="E7" s="291"/>
      <c r="F7" s="95"/>
      <c r="G7" s="29"/>
      <c r="H7" s="29"/>
      <c r="I7" s="29"/>
      <c r="J7" s="93"/>
    </row>
    <row r="8" spans="2:13" ht="32.25" customHeight="1" x14ac:dyDescent="0.25">
      <c r="B8" s="96" t="s">
        <v>187</v>
      </c>
      <c r="C8" s="291" t="str">
        <f>+'[5]Sección 1. Metas - Magnitud'!C9:F9</f>
        <v>Subsecretaría de Servicios de la Movilidad</v>
      </c>
      <c r="D8" s="291"/>
      <c r="E8" s="291"/>
      <c r="F8" s="97"/>
      <c r="G8" s="29"/>
      <c r="H8" s="29"/>
      <c r="I8" s="29"/>
      <c r="J8" s="93"/>
    </row>
    <row r="9" spans="2:13" ht="33.75" customHeight="1" x14ac:dyDescent="0.25">
      <c r="B9" s="96" t="s">
        <v>188</v>
      </c>
      <c r="C9" s="291" t="s">
        <v>189</v>
      </c>
      <c r="D9" s="291"/>
      <c r="E9" s="291"/>
      <c r="F9" s="95"/>
      <c r="G9" s="29"/>
      <c r="H9" s="29"/>
      <c r="I9" s="29"/>
      <c r="J9" s="93"/>
    </row>
    <row r="10" spans="2:13" ht="32.25" customHeight="1" x14ac:dyDescent="0.25">
      <c r="B10" s="96" t="s">
        <v>190</v>
      </c>
      <c r="C10" s="291" t="s">
        <v>95</v>
      </c>
      <c r="D10" s="291"/>
      <c r="E10" s="291"/>
    </row>
    <row r="12" spans="2:13" x14ac:dyDescent="0.25">
      <c r="B12" s="287" t="s">
        <v>191</v>
      </c>
      <c r="C12" s="287"/>
      <c r="D12" s="287"/>
      <c r="E12" s="287"/>
      <c r="F12" s="287"/>
      <c r="G12" s="287"/>
      <c r="H12" s="287"/>
      <c r="I12" s="288" t="s">
        <v>192</v>
      </c>
      <c r="J12" s="288"/>
      <c r="K12" s="288"/>
    </row>
    <row r="13" spans="2:13" s="98" customFormat="1" ht="30" customHeight="1" x14ac:dyDescent="0.25">
      <c r="B13" s="285" t="s">
        <v>193</v>
      </c>
      <c r="C13" s="285" t="s">
        <v>194</v>
      </c>
      <c r="D13" s="285" t="s">
        <v>195</v>
      </c>
      <c r="E13" s="285" t="s">
        <v>196</v>
      </c>
      <c r="F13" s="285" t="s">
        <v>197</v>
      </c>
      <c r="G13" s="285" t="s">
        <v>198</v>
      </c>
      <c r="H13" s="285" t="s">
        <v>199</v>
      </c>
      <c r="I13" s="289" t="s">
        <v>200</v>
      </c>
      <c r="J13" s="290" t="s">
        <v>201</v>
      </c>
      <c r="K13" s="289" t="s">
        <v>202</v>
      </c>
    </row>
    <row r="14" spans="2:13" s="98" customFormat="1" x14ac:dyDescent="0.25">
      <c r="B14" s="285"/>
      <c r="C14" s="285"/>
      <c r="D14" s="285"/>
      <c r="E14" s="285"/>
      <c r="F14" s="285"/>
      <c r="G14" s="285"/>
      <c r="H14" s="285"/>
      <c r="I14" s="289"/>
      <c r="J14" s="290"/>
      <c r="K14" s="289"/>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85" t="s">
        <v>209</v>
      </c>
      <c r="C18" s="285"/>
      <c r="D18" s="116">
        <f>SUM(D15:D17)</f>
        <v>0.25</v>
      </c>
      <c r="E18" s="286" t="s">
        <v>209</v>
      </c>
      <c r="F18" s="286"/>
      <c r="G18" s="116">
        <f>SUM(G15:G17)</f>
        <v>0.25</v>
      </c>
      <c r="H18" s="117"/>
      <c r="I18" s="118">
        <f>SUM(I15:I17)</f>
        <v>0.19</v>
      </c>
      <c r="J18" s="119"/>
      <c r="K18" s="119"/>
    </row>
  </sheetData>
  <mergeCells count="26">
    <mergeCell ref="B1:B4"/>
    <mergeCell ref="C1:H1"/>
    <mergeCell ref="I1:J4"/>
    <mergeCell ref="C2:H2"/>
    <mergeCell ref="C3:H3"/>
    <mergeCell ref="C4:F4"/>
    <mergeCell ref="G4:H4"/>
    <mergeCell ref="C6:E6"/>
    <mergeCell ref="C7:E7"/>
    <mergeCell ref="C8:E8"/>
    <mergeCell ref="C9:E9"/>
    <mergeCell ref="C10:E10"/>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80" zoomScaleNormal="80" workbookViewId="0">
      <selection activeCell="K5" sqref="K5"/>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3" width="9.140625" style="28" hidden="1" customWidth="1"/>
    <col min="24" max="1023" width="9.140625" style="25" hidden="1" customWidth="1"/>
    <col min="1024" max="1024" width="9.140625" hidden="1" customWidth="1"/>
    <col min="1025" max="16384" width="9.140625" hidden="1"/>
  </cols>
  <sheetData>
    <row r="1" spans="2:13" ht="37.5" customHeight="1" x14ac:dyDescent="0.25">
      <c r="B1" s="351"/>
      <c r="C1" s="281" t="s">
        <v>1</v>
      </c>
      <c r="D1" s="281"/>
      <c r="E1" s="281"/>
      <c r="F1" s="281"/>
      <c r="G1" s="281"/>
      <c r="H1" s="281"/>
      <c r="I1" s="282"/>
      <c r="J1" s="29"/>
      <c r="K1" s="29"/>
    </row>
    <row r="2" spans="2:13" ht="37.5" customHeight="1" x14ac:dyDescent="0.25">
      <c r="B2" s="352"/>
      <c r="C2" s="283" t="s">
        <v>210</v>
      </c>
      <c r="D2" s="283"/>
      <c r="E2" s="283"/>
      <c r="F2" s="283"/>
      <c r="G2" s="283"/>
      <c r="H2" s="283"/>
      <c r="I2" s="353"/>
      <c r="J2" s="29"/>
      <c r="K2" s="29"/>
    </row>
    <row r="3" spans="2:13" ht="37.5" customHeight="1" x14ac:dyDescent="0.25">
      <c r="B3" s="352"/>
      <c r="C3" s="283" t="s">
        <v>211</v>
      </c>
      <c r="D3" s="283"/>
      <c r="E3" s="283"/>
      <c r="F3" s="283" t="s">
        <v>212</v>
      </c>
      <c r="G3" s="283"/>
      <c r="H3" s="283"/>
      <c r="I3" s="353"/>
      <c r="J3" s="29"/>
      <c r="K3" s="29"/>
    </row>
    <row r="4" spans="2:13" ht="23.25" customHeight="1" x14ac:dyDescent="0.25">
      <c r="B4" s="344"/>
      <c r="C4" s="345"/>
      <c r="D4" s="345"/>
      <c r="E4" s="345"/>
      <c r="F4" s="345"/>
      <c r="G4" s="345"/>
      <c r="H4" s="345"/>
      <c r="I4" s="346"/>
      <c r="J4" s="31"/>
      <c r="K4" s="31"/>
    </row>
    <row r="5" spans="2:13" ht="24" customHeight="1" x14ac:dyDescent="0.25">
      <c r="B5" s="347" t="s">
        <v>213</v>
      </c>
      <c r="C5" s="348"/>
      <c r="D5" s="348"/>
      <c r="E5" s="348"/>
      <c r="F5" s="348"/>
      <c r="G5" s="348"/>
      <c r="H5" s="348"/>
      <c r="I5" s="349"/>
      <c r="J5" s="33"/>
      <c r="K5" s="33"/>
      <c r="M5" s="34" t="s">
        <v>71</v>
      </c>
    </row>
    <row r="6" spans="2:13" ht="30.75" customHeight="1" x14ac:dyDescent="0.25">
      <c r="B6" s="121" t="s">
        <v>214</v>
      </c>
      <c r="C6" s="185">
        <v>1</v>
      </c>
      <c r="D6" s="350" t="s">
        <v>215</v>
      </c>
      <c r="E6" s="350"/>
      <c r="F6" s="327" t="s">
        <v>216</v>
      </c>
      <c r="G6" s="327"/>
      <c r="H6" s="327"/>
      <c r="I6" s="335"/>
      <c r="J6" s="37"/>
      <c r="K6" s="37"/>
      <c r="M6" s="34" t="s">
        <v>76</v>
      </c>
    </row>
    <row r="7" spans="2:13" ht="30.75" customHeight="1" x14ac:dyDescent="0.25">
      <c r="B7" s="121" t="s">
        <v>217</v>
      </c>
      <c r="C7" s="185" t="s">
        <v>78</v>
      </c>
      <c r="D7" s="350" t="s">
        <v>218</v>
      </c>
      <c r="E7" s="350"/>
      <c r="F7" s="327" t="s">
        <v>219</v>
      </c>
      <c r="G7" s="327"/>
      <c r="H7" s="120" t="s">
        <v>220</v>
      </c>
      <c r="I7" s="189" t="s">
        <v>78</v>
      </c>
      <c r="J7" s="43"/>
      <c r="K7" s="43"/>
      <c r="M7" s="34" t="s">
        <v>83</v>
      </c>
    </row>
    <row r="8" spans="2:13" ht="30.75" customHeight="1" x14ac:dyDescent="0.25">
      <c r="B8" s="121" t="s">
        <v>221</v>
      </c>
      <c r="C8" s="327" t="s">
        <v>222</v>
      </c>
      <c r="D8" s="327"/>
      <c r="E8" s="327"/>
      <c r="F8" s="327"/>
      <c r="G8" s="120" t="s">
        <v>223</v>
      </c>
      <c r="H8" s="337">
        <v>7555</v>
      </c>
      <c r="I8" s="338"/>
      <c r="J8" s="44"/>
      <c r="K8" s="44"/>
      <c r="M8" s="34" t="s">
        <v>42</v>
      </c>
    </row>
    <row r="9" spans="2:13" ht="30.75" customHeight="1" x14ac:dyDescent="0.25">
      <c r="B9" s="121" t="s">
        <v>62</v>
      </c>
      <c r="C9" s="339" t="s">
        <v>82</v>
      </c>
      <c r="D9" s="339"/>
      <c r="E9" s="339"/>
      <c r="F9" s="339"/>
      <c r="G9" s="120" t="s">
        <v>224</v>
      </c>
      <c r="H9" s="340" t="s">
        <v>90</v>
      </c>
      <c r="I9" s="341"/>
      <c r="J9" s="45"/>
      <c r="K9" s="45"/>
    </row>
    <row r="10" spans="2:13" ht="30.75" customHeight="1" x14ac:dyDescent="0.25">
      <c r="B10" s="121" t="s">
        <v>225</v>
      </c>
      <c r="C10" s="342" t="s">
        <v>226</v>
      </c>
      <c r="D10" s="342"/>
      <c r="E10" s="342"/>
      <c r="F10" s="342"/>
      <c r="G10" s="342"/>
      <c r="H10" s="342"/>
      <c r="I10" s="343"/>
      <c r="J10" s="47"/>
      <c r="K10" s="47"/>
    </row>
    <row r="11" spans="2:13" ht="30.75" customHeight="1" x14ac:dyDescent="0.25">
      <c r="B11" s="121" t="s">
        <v>227</v>
      </c>
      <c r="C11" s="326" t="s">
        <v>228</v>
      </c>
      <c r="D11" s="326"/>
      <c r="E11" s="326"/>
      <c r="F11" s="326"/>
      <c r="G11" s="326"/>
      <c r="H11" s="326"/>
      <c r="I11" s="331"/>
      <c r="J11" s="43"/>
      <c r="K11" s="43"/>
      <c r="M11" s="34" t="s">
        <v>96</v>
      </c>
    </row>
    <row r="12" spans="2:13" ht="30.75" customHeight="1" x14ac:dyDescent="0.25">
      <c r="B12" s="121" t="s">
        <v>229</v>
      </c>
      <c r="C12" s="255" t="s">
        <v>230</v>
      </c>
      <c r="D12" s="255"/>
      <c r="E12" s="255"/>
      <c r="F12" s="255"/>
      <c r="G12" s="120" t="s">
        <v>231</v>
      </c>
      <c r="H12" s="258" t="s">
        <v>100</v>
      </c>
      <c r="I12" s="259"/>
      <c r="J12" s="43"/>
      <c r="K12" s="43"/>
      <c r="M12" s="34" t="s">
        <v>78</v>
      </c>
    </row>
    <row r="13" spans="2:13" ht="30.75" customHeight="1" x14ac:dyDescent="0.25">
      <c r="B13" s="121" t="s">
        <v>232</v>
      </c>
      <c r="C13" s="336" t="s">
        <v>233</v>
      </c>
      <c r="D13" s="336"/>
      <c r="E13" s="336"/>
      <c r="F13" s="336"/>
      <c r="G13" s="120" t="s">
        <v>234</v>
      </c>
      <c r="H13" s="326" t="s">
        <v>42</v>
      </c>
      <c r="I13" s="331"/>
      <c r="J13" s="43"/>
      <c r="K13" s="43"/>
    </row>
    <row r="14" spans="2:13" ht="35.25" customHeight="1" x14ac:dyDescent="0.25">
      <c r="B14" s="121" t="s">
        <v>235</v>
      </c>
      <c r="C14" s="330" t="s">
        <v>236</v>
      </c>
      <c r="D14" s="330"/>
      <c r="E14" s="330"/>
      <c r="F14" s="330"/>
      <c r="G14" s="330"/>
      <c r="H14" s="330"/>
      <c r="I14" s="264"/>
      <c r="J14" s="47"/>
      <c r="K14" s="47"/>
      <c r="M14" s="34"/>
    </row>
    <row r="15" spans="2:13" ht="30.75" customHeight="1" x14ac:dyDescent="0.25">
      <c r="B15" s="121" t="s">
        <v>237</v>
      </c>
      <c r="C15" s="255" t="s">
        <v>238</v>
      </c>
      <c r="D15" s="255"/>
      <c r="E15" s="255"/>
      <c r="F15" s="255"/>
      <c r="G15" s="255"/>
      <c r="H15" s="255"/>
      <c r="I15" s="261"/>
      <c r="J15" s="48"/>
      <c r="K15" s="48"/>
      <c r="M15" s="34"/>
    </row>
    <row r="16" spans="2:13" ht="30.75" customHeight="1" x14ac:dyDescent="0.25">
      <c r="B16" s="121" t="s">
        <v>239</v>
      </c>
      <c r="C16" s="323" t="s">
        <v>240</v>
      </c>
      <c r="D16" s="323"/>
      <c r="E16" s="323"/>
      <c r="F16" s="323"/>
      <c r="G16" s="323"/>
      <c r="H16" s="323"/>
      <c r="I16" s="324"/>
      <c r="J16" s="49"/>
      <c r="K16" s="49"/>
      <c r="M16" s="34"/>
    </row>
    <row r="17" spans="2:13" ht="30.75" customHeight="1" x14ac:dyDescent="0.25">
      <c r="B17" s="121" t="s">
        <v>241</v>
      </c>
      <c r="C17" s="326" t="s">
        <v>242</v>
      </c>
      <c r="D17" s="326"/>
      <c r="E17" s="326"/>
      <c r="F17" s="326"/>
      <c r="G17" s="326"/>
      <c r="H17" s="326"/>
      <c r="I17" s="331"/>
      <c r="J17" s="50"/>
      <c r="K17" s="50"/>
      <c r="M17" s="34"/>
    </row>
    <row r="18" spans="2:13" ht="18" customHeight="1" x14ac:dyDescent="0.25">
      <c r="B18" s="310" t="s">
        <v>243</v>
      </c>
      <c r="C18" s="332" t="s">
        <v>244</v>
      </c>
      <c r="D18" s="332"/>
      <c r="E18" s="332"/>
      <c r="F18" s="333" t="s">
        <v>245</v>
      </c>
      <c r="G18" s="333"/>
      <c r="H18" s="333"/>
      <c r="I18" s="334"/>
      <c r="J18" s="51"/>
      <c r="K18" s="51"/>
      <c r="M18" s="34"/>
    </row>
    <row r="19" spans="2:13" ht="39.75" customHeight="1" x14ac:dyDescent="0.25">
      <c r="B19" s="310"/>
      <c r="C19" s="327" t="s">
        <v>246</v>
      </c>
      <c r="D19" s="327"/>
      <c r="E19" s="327"/>
      <c r="F19" s="327" t="s">
        <v>247</v>
      </c>
      <c r="G19" s="327"/>
      <c r="H19" s="327"/>
      <c r="I19" s="335"/>
      <c r="J19" s="49"/>
      <c r="K19" s="49"/>
      <c r="M19" s="34"/>
    </row>
    <row r="20" spans="2:13" ht="39.75" customHeight="1" x14ac:dyDescent="0.25">
      <c r="B20" s="121" t="s">
        <v>248</v>
      </c>
      <c r="C20" s="326" t="s">
        <v>249</v>
      </c>
      <c r="D20" s="326"/>
      <c r="E20" s="326"/>
      <c r="F20" s="259" t="s">
        <v>250</v>
      </c>
      <c r="G20" s="259"/>
      <c r="H20" s="259"/>
      <c r="I20" s="259"/>
      <c r="J20" s="43"/>
      <c r="K20" s="43"/>
      <c r="M20" s="34"/>
    </row>
    <row r="21" spans="2:13" ht="60" customHeight="1" x14ac:dyDescent="0.25">
      <c r="B21" s="121" t="s">
        <v>251</v>
      </c>
      <c r="C21" s="327" t="s">
        <v>252</v>
      </c>
      <c r="D21" s="327"/>
      <c r="E21" s="327"/>
      <c r="F21" s="328" t="s">
        <v>353</v>
      </c>
      <c r="G21" s="328"/>
      <c r="H21" s="328"/>
      <c r="I21" s="328"/>
      <c r="J21" s="48"/>
      <c r="K21" s="48"/>
      <c r="M21" s="34"/>
    </row>
    <row r="22" spans="2:13" ht="23.25" customHeight="1" x14ac:dyDescent="0.25">
      <c r="B22" s="121" t="s">
        <v>253</v>
      </c>
      <c r="C22" s="329">
        <v>44927</v>
      </c>
      <c r="D22" s="329"/>
      <c r="E22" s="329"/>
      <c r="F22" s="120" t="s">
        <v>254</v>
      </c>
      <c r="G22" s="187">
        <v>4</v>
      </c>
      <c r="H22" s="120" t="s">
        <v>255</v>
      </c>
      <c r="I22" s="190">
        <v>10</v>
      </c>
      <c r="J22" s="53"/>
      <c r="K22" s="53"/>
    </row>
    <row r="23" spans="2:13" ht="27" customHeight="1" x14ac:dyDescent="0.25">
      <c r="B23" s="121" t="s">
        <v>256</v>
      </c>
      <c r="C23" s="321">
        <v>45291</v>
      </c>
      <c r="D23" s="321"/>
      <c r="E23" s="321"/>
      <c r="F23" s="120" t="s">
        <v>257</v>
      </c>
      <c r="G23" s="322">
        <v>4</v>
      </c>
      <c r="H23" s="322"/>
      <c r="I23" s="322"/>
      <c r="J23" s="54"/>
      <c r="K23" s="54"/>
    </row>
    <row r="24" spans="2:13" ht="30.75" customHeight="1" x14ac:dyDescent="0.25">
      <c r="B24" s="122" t="s">
        <v>258</v>
      </c>
      <c r="C24" s="257" t="s">
        <v>112</v>
      </c>
      <c r="D24" s="257"/>
      <c r="E24" s="257"/>
      <c r="F24" s="123" t="s">
        <v>259</v>
      </c>
      <c r="G24" s="323" t="s">
        <v>260</v>
      </c>
      <c r="H24" s="323"/>
      <c r="I24" s="324"/>
      <c r="J24" s="51"/>
      <c r="K24" s="51"/>
    </row>
    <row r="25" spans="2:13" ht="22.5" customHeight="1" x14ac:dyDescent="0.25">
      <c r="B25" s="325" t="s">
        <v>261</v>
      </c>
      <c r="C25" s="325"/>
      <c r="D25" s="325"/>
      <c r="E25" s="325"/>
      <c r="F25" s="325"/>
      <c r="G25" s="325"/>
      <c r="H25" s="325"/>
      <c r="I25" s="325"/>
      <c r="J25" s="33"/>
      <c r="K25" s="33"/>
    </row>
    <row r="26" spans="2:13" ht="43.5" customHeight="1" x14ac:dyDescent="0.25">
      <c r="B26" s="124" t="s">
        <v>142</v>
      </c>
      <c r="C26" s="184" t="s">
        <v>262</v>
      </c>
      <c r="D26" s="184" t="s">
        <v>263</v>
      </c>
      <c r="E26" s="125" t="s">
        <v>264</v>
      </c>
      <c r="F26" s="184" t="s">
        <v>265</v>
      </c>
      <c r="G26" s="184" t="s">
        <v>266</v>
      </c>
      <c r="H26" s="125" t="s">
        <v>267</v>
      </c>
      <c r="I26" s="126" t="s">
        <v>268</v>
      </c>
      <c r="J26" s="49"/>
      <c r="K26" s="49"/>
    </row>
    <row r="27" spans="2:13" ht="19.5" customHeight="1" x14ac:dyDescent="0.25">
      <c r="B27" s="127" t="s">
        <v>151</v>
      </c>
      <c r="C27" s="188">
        <v>0.45</v>
      </c>
      <c r="D27" s="129">
        <v>0.45</v>
      </c>
      <c r="E27" s="200">
        <f t="shared" ref="E27:E38" si="0">IF(OR(C27=0,C27=""),0,D27/C27)</f>
        <v>1</v>
      </c>
      <c r="F27" s="315">
        <f>SUM(C27:C38)</f>
        <v>4</v>
      </c>
      <c r="G27" s="316">
        <f>SUM(D27:D38)</f>
        <v>0.45</v>
      </c>
      <c r="H27" s="199">
        <f>+(D27*100%)/$G$23</f>
        <v>0.1125</v>
      </c>
      <c r="I27" s="317">
        <f>G27+I22</f>
        <v>10.45</v>
      </c>
      <c r="J27" s="69"/>
      <c r="K27" s="69"/>
    </row>
    <row r="28" spans="2:13" ht="19.5" customHeight="1" x14ac:dyDescent="0.25">
      <c r="B28" s="127" t="s">
        <v>152</v>
      </c>
      <c r="C28" s="188">
        <v>0.35</v>
      </c>
      <c r="D28" s="128"/>
      <c r="E28" s="200">
        <f t="shared" si="0"/>
        <v>0</v>
      </c>
      <c r="F28" s="315"/>
      <c r="G28" s="316"/>
      <c r="H28" s="199" t="str">
        <f>+IF(D28="","",((D28*100%)/$G$23)+H27)</f>
        <v/>
      </c>
      <c r="I28" s="317"/>
      <c r="J28" s="69"/>
      <c r="K28" s="69"/>
    </row>
    <row r="29" spans="2:13" ht="19.5" customHeight="1" x14ac:dyDescent="0.25">
      <c r="B29" s="127" t="s">
        <v>153</v>
      </c>
      <c r="C29" s="188">
        <v>0.2</v>
      </c>
      <c r="D29" s="128"/>
      <c r="E29" s="200">
        <f t="shared" si="0"/>
        <v>0</v>
      </c>
      <c r="F29" s="315"/>
      <c r="G29" s="316"/>
      <c r="H29" s="199" t="str">
        <f t="shared" ref="H29:H37" si="1">+IF(D29="","",((D29*100%)/$G$23)+H28)</f>
        <v/>
      </c>
      <c r="I29" s="317"/>
      <c r="J29" s="295"/>
      <c r="K29" s="69"/>
    </row>
    <row r="30" spans="2:13" ht="19.5" customHeight="1" x14ac:dyDescent="0.25">
      <c r="B30" s="127" t="s">
        <v>154</v>
      </c>
      <c r="C30" s="188">
        <v>0.45</v>
      </c>
      <c r="D30" s="128"/>
      <c r="E30" s="200">
        <f t="shared" si="0"/>
        <v>0</v>
      </c>
      <c r="F30" s="315"/>
      <c r="G30" s="316"/>
      <c r="H30" s="199" t="str">
        <f t="shared" si="1"/>
        <v/>
      </c>
      <c r="I30" s="317"/>
      <c r="J30" s="295"/>
      <c r="K30" s="69"/>
    </row>
    <row r="31" spans="2:13" ht="19.5" customHeight="1" x14ac:dyDescent="0.25">
      <c r="B31" s="127" t="s">
        <v>155</v>
      </c>
      <c r="C31" s="188">
        <v>0.35</v>
      </c>
      <c r="D31" s="128"/>
      <c r="E31" s="200">
        <f t="shared" si="0"/>
        <v>0</v>
      </c>
      <c r="F31" s="315"/>
      <c r="G31" s="316"/>
      <c r="H31" s="199" t="str">
        <f t="shared" si="1"/>
        <v/>
      </c>
      <c r="I31" s="317"/>
      <c r="J31" s="69"/>
      <c r="K31" s="69"/>
    </row>
    <row r="32" spans="2:13" ht="19.5" customHeight="1" x14ac:dyDescent="0.25">
      <c r="B32" s="127" t="s">
        <v>156</v>
      </c>
      <c r="C32" s="188">
        <v>0.2</v>
      </c>
      <c r="D32" s="128"/>
      <c r="E32" s="200">
        <f t="shared" si="0"/>
        <v>0</v>
      </c>
      <c r="F32" s="315"/>
      <c r="G32" s="316"/>
      <c r="H32" s="199" t="str">
        <f t="shared" si="1"/>
        <v/>
      </c>
      <c r="I32" s="317"/>
      <c r="J32" s="69"/>
      <c r="K32" s="69"/>
    </row>
    <row r="33" spans="2:11" ht="19.5" customHeight="1" x14ac:dyDescent="0.25">
      <c r="B33" s="127" t="s">
        <v>157</v>
      </c>
      <c r="C33" s="188">
        <v>0.45</v>
      </c>
      <c r="D33" s="128"/>
      <c r="E33" s="200">
        <f t="shared" si="0"/>
        <v>0</v>
      </c>
      <c r="F33" s="315"/>
      <c r="G33" s="316"/>
      <c r="H33" s="199" t="str">
        <f t="shared" si="1"/>
        <v/>
      </c>
      <c r="I33" s="317"/>
      <c r="J33" s="69"/>
      <c r="K33" s="69"/>
    </row>
    <row r="34" spans="2:11" ht="19.5" customHeight="1" x14ac:dyDescent="0.25">
      <c r="B34" s="127" t="s">
        <v>158</v>
      </c>
      <c r="C34" s="188">
        <v>0.35</v>
      </c>
      <c r="D34" s="128"/>
      <c r="E34" s="200">
        <f t="shared" si="0"/>
        <v>0</v>
      </c>
      <c r="F34" s="315"/>
      <c r="G34" s="316"/>
      <c r="H34" s="199" t="str">
        <f t="shared" si="1"/>
        <v/>
      </c>
      <c r="I34" s="317"/>
      <c r="J34" s="69"/>
      <c r="K34" s="69"/>
    </row>
    <row r="35" spans="2:11" ht="19.5" customHeight="1" x14ac:dyDescent="0.25">
      <c r="B35" s="127" t="s">
        <v>159</v>
      </c>
      <c r="C35" s="188">
        <v>0.2</v>
      </c>
      <c r="D35" s="128"/>
      <c r="E35" s="200">
        <f t="shared" si="0"/>
        <v>0</v>
      </c>
      <c r="F35" s="315"/>
      <c r="G35" s="316"/>
      <c r="H35" s="199" t="str">
        <f t="shared" si="1"/>
        <v/>
      </c>
      <c r="I35" s="317"/>
      <c r="J35" s="69"/>
      <c r="K35" s="69"/>
    </row>
    <row r="36" spans="2:11" ht="19.5" customHeight="1" x14ac:dyDescent="0.25">
      <c r="B36" s="127" t="s">
        <v>160</v>
      </c>
      <c r="C36" s="188">
        <v>0.45</v>
      </c>
      <c r="D36" s="129"/>
      <c r="E36" s="200">
        <f t="shared" si="0"/>
        <v>0</v>
      </c>
      <c r="F36" s="315"/>
      <c r="G36" s="316"/>
      <c r="H36" s="199" t="str">
        <f t="shared" si="1"/>
        <v/>
      </c>
      <c r="I36" s="317"/>
      <c r="J36" s="69"/>
      <c r="K36" s="69"/>
    </row>
    <row r="37" spans="2:11" ht="19.5" customHeight="1" x14ac:dyDescent="0.25">
      <c r="B37" s="127" t="s">
        <v>161</v>
      </c>
      <c r="C37" s="188">
        <v>0.35</v>
      </c>
      <c r="D37" s="128"/>
      <c r="E37" s="200">
        <f t="shared" si="0"/>
        <v>0</v>
      </c>
      <c r="F37" s="315"/>
      <c r="G37" s="316"/>
      <c r="H37" s="199" t="str">
        <f t="shared" si="1"/>
        <v/>
      </c>
      <c r="I37" s="317"/>
      <c r="J37" s="69"/>
      <c r="K37" s="69"/>
    </row>
    <row r="38" spans="2:11" ht="19.5" customHeight="1" x14ac:dyDescent="0.25">
      <c r="B38" s="127" t="s">
        <v>162</v>
      </c>
      <c r="C38" s="188">
        <v>0.2</v>
      </c>
      <c r="D38" s="128"/>
      <c r="E38" s="200">
        <f t="shared" si="0"/>
        <v>0</v>
      </c>
      <c r="F38" s="315"/>
      <c r="G38" s="316"/>
      <c r="H38" s="199" t="str">
        <f>+IF(D38="","",((D38*100%)/$G$23)+H37)</f>
        <v/>
      </c>
      <c r="I38" s="317"/>
      <c r="J38" s="69"/>
      <c r="K38" s="69"/>
    </row>
    <row r="39" spans="2:11" ht="107.25" customHeight="1" x14ac:dyDescent="0.25">
      <c r="B39" s="191" t="s">
        <v>269</v>
      </c>
      <c r="C39" s="304" t="s">
        <v>377</v>
      </c>
      <c r="D39" s="304"/>
      <c r="E39" s="304"/>
      <c r="F39" s="304"/>
      <c r="G39" s="304"/>
      <c r="H39" s="304"/>
      <c r="I39" s="305"/>
      <c r="J39" s="71"/>
      <c r="K39" s="71"/>
    </row>
    <row r="40" spans="2:11" ht="35.450000000000003" customHeight="1" x14ac:dyDescent="0.25">
      <c r="B40" s="318"/>
      <c r="C40" s="319"/>
      <c r="D40" s="319"/>
      <c r="E40" s="319"/>
      <c r="F40" s="319"/>
      <c r="G40" s="319"/>
      <c r="H40" s="319"/>
      <c r="I40" s="320"/>
      <c r="J40" s="33"/>
      <c r="K40" s="33"/>
    </row>
    <row r="41" spans="2:11" ht="35.450000000000003" customHeight="1" x14ac:dyDescent="0.25">
      <c r="B41" s="318"/>
      <c r="C41" s="319"/>
      <c r="D41" s="319"/>
      <c r="E41" s="319"/>
      <c r="F41" s="319"/>
      <c r="G41" s="319"/>
      <c r="H41" s="319"/>
      <c r="I41" s="320"/>
      <c r="J41" s="71"/>
      <c r="K41" s="71"/>
    </row>
    <row r="42" spans="2:11" ht="35.450000000000003" customHeight="1" x14ac:dyDescent="0.25">
      <c r="B42" s="318"/>
      <c r="C42" s="319"/>
      <c r="D42" s="319"/>
      <c r="E42" s="319"/>
      <c r="F42" s="319"/>
      <c r="G42" s="319"/>
      <c r="H42" s="319"/>
      <c r="I42" s="320"/>
      <c r="J42" s="71"/>
      <c r="K42" s="71"/>
    </row>
    <row r="43" spans="2:11" ht="35.450000000000003" customHeight="1" x14ac:dyDescent="0.25">
      <c r="B43" s="318"/>
      <c r="C43" s="319"/>
      <c r="D43" s="319"/>
      <c r="E43" s="319"/>
      <c r="F43" s="319"/>
      <c r="G43" s="319"/>
      <c r="H43" s="319"/>
      <c r="I43" s="320"/>
      <c r="J43" s="71"/>
      <c r="K43" s="71"/>
    </row>
    <row r="44" spans="2:11" ht="35.450000000000003" customHeight="1" x14ac:dyDescent="0.25">
      <c r="B44" s="318"/>
      <c r="C44" s="319"/>
      <c r="D44" s="319"/>
      <c r="E44" s="319"/>
      <c r="F44" s="319"/>
      <c r="G44" s="319"/>
      <c r="H44" s="319"/>
      <c r="I44" s="320"/>
      <c r="J44" s="31"/>
      <c r="K44" s="31"/>
    </row>
    <row r="45" spans="2:11" ht="86.85" customHeight="1" x14ac:dyDescent="0.25">
      <c r="B45" s="121" t="s">
        <v>270</v>
      </c>
      <c r="C45" s="304" t="s">
        <v>378</v>
      </c>
      <c r="D45" s="304"/>
      <c r="E45" s="304"/>
      <c r="F45" s="304"/>
      <c r="G45" s="304"/>
      <c r="H45" s="304"/>
      <c r="I45" s="305"/>
      <c r="J45" s="204"/>
      <c r="K45" s="72"/>
    </row>
    <row r="46" spans="2:11" ht="32.25" customHeight="1" x14ac:dyDescent="0.25">
      <c r="B46" s="121" t="s">
        <v>271</v>
      </c>
      <c r="C46" s="304" t="s">
        <v>359</v>
      </c>
      <c r="D46" s="304"/>
      <c r="E46" s="304"/>
      <c r="F46" s="304"/>
      <c r="G46" s="304"/>
      <c r="H46" s="304"/>
      <c r="I46" s="305"/>
      <c r="J46" s="72"/>
      <c r="K46" s="72"/>
    </row>
    <row r="47" spans="2:11" ht="66" customHeight="1" x14ac:dyDescent="0.25">
      <c r="B47" s="192" t="s">
        <v>272</v>
      </c>
      <c r="C47" s="306" t="s">
        <v>379</v>
      </c>
      <c r="D47" s="306"/>
      <c r="E47" s="306"/>
      <c r="F47" s="306"/>
      <c r="G47" s="306"/>
      <c r="H47" s="306"/>
      <c r="I47" s="306"/>
      <c r="J47" s="203"/>
      <c r="K47" s="72"/>
    </row>
    <row r="48" spans="2:11" ht="22.5" customHeight="1" x14ac:dyDescent="0.25">
      <c r="B48" s="307" t="s">
        <v>273</v>
      </c>
      <c r="C48" s="308"/>
      <c r="D48" s="308"/>
      <c r="E48" s="308"/>
      <c r="F48" s="308"/>
      <c r="G48" s="308"/>
      <c r="H48" s="308"/>
      <c r="I48" s="309"/>
      <c r="J48" s="72"/>
      <c r="K48" s="72"/>
    </row>
    <row r="49" spans="2:11" ht="22.5" customHeight="1" x14ac:dyDescent="0.25">
      <c r="B49" s="310" t="s">
        <v>274</v>
      </c>
      <c r="C49" s="186" t="s">
        <v>275</v>
      </c>
      <c r="D49" s="311" t="s">
        <v>276</v>
      </c>
      <c r="E49" s="311"/>
      <c r="F49" s="311"/>
      <c r="G49" s="311" t="s">
        <v>277</v>
      </c>
      <c r="H49" s="311"/>
      <c r="I49" s="312"/>
      <c r="J49" s="75"/>
      <c r="K49" s="75"/>
    </row>
    <row r="50" spans="2:11" ht="30.75" customHeight="1" x14ac:dyDescent="0.25">
      <c r="B50" s="310"/>
      <c r="C50" s="183" t="s">
        <v>352</v>
      </c>
      <c r="D50" s="313" t="s">
        <v>352</v>
      </c>
      <c r="E50" s="313"/>
      <c r="F50" s="313"/>
      <c r="G50" s="313" t="s">
        <v>352</v>
      </c>
      <c r="H50" s="313"/>
      <c r="I50" s="314"/>
      <c r="J50" s="75"/>
      <c r="K50" s="75"/>
    </row>
    <row r="51" spans="2:11" ht="32.25" customHeight="1" x14ac:dyDescent="0.25">
      <c r="B51" s="193" t="s">
        <v>278</v>
      </c>
      <c r="C51" s="296" t="s">
        <v>376</v>
      </c>
      <c r="D51" s="296"/>
      <c r="E51" s="296"/>
      <c r="F51" s="296"/>
      <c r="G51" s="296"/>
      <c r="H51" s="296"/>
      <c r="I51" s="297"/>
      <c r="J51" s="78"/>
      <c r="K51" s="78"/>
    </row>
    <row r="52" spans="2:11" ht="28.5" customHeight="1" x14ac:dyDescent="0.25">
      <c r="B52" s="194" t="s">
        <v>279</v>
      </c>
      <c r="C52" s="298" t="s">
        <v>375</v>
      </c>
      <c r="D52" s="298"/>
      <c r="E52" s="298"/>
      <c r="F52" s="298"/>
      <c r="G52" s="298"/>
      <c r="H52" s="298"/>
      <c r="I52" s="299"/>
      <c r="J52" s="78"/>
      <c r="K52" s="78"/>
    </row>
    <row r="53" spans="2:11" ht="30" customHeight="1" x14ac:dyDescent="0.25">
      <c r="B53" s="192" t="s">
        <v>280</v>
      </c>
      <c r="C53" s="300" t="s">
        <v>374</v>
      </c>
      <c r="D53" s="300"/>
      <c r="E53" s="300"/>
      <c r="F53" s="300"/>
      <c r="G53" s="300"/>
      <c r="H53" s="300"/>
      <c r="I53" s="301"/>
      <c r="J53" s="82"/>
      <c r="K53" s="82"/>
    </row>
    <row r="54" spans="2:11" ht="31.5" customHeight="1" thickBot="1" x14ac:dyDescent="0.3">
      <c r="B54" s="195" t="s">
        <v>281</v>
      </c>
      <c r="C54" s="302" t="s">
        <v>352</v>
      </c>
      <c r="D54" s="302"/>
      <c r="E54" s="302"/>
      <c r="F54" s="302"/>
      <c r="G54" s="302"/>
      <c r="H54" s="302"/>
      <c r="I54" s="303"/>
      <c r="J54" s="88"/>
      <c r="K54" s="88"/>
    </row>
    <row r="55" spans="2:11" x14ac:dyDescent="0.25">
      <c r="B55" s="130"/>
      <c r="C55" s="131"/>
      <c r="D55" s="131"/>
      <c r="E55" s="132"/>
      <c r="F55" s="132"/>
      <c r="G55" s="133"/>
      <c r="H55" s="134"/>
      <c r="I55" s="131"/>
      <c r="J55" s="88"/>
      <c r="K55" s="88"/>
    </row>
    <row r="56" spans="2:11" x14ac:dyDescent="0.25">
      <c r="B56" s="130"/>
      <c r="C56" s="131"/>
      <c r="D56" s="131"/>
      <c r="E56" s="132"/>
      <c r="F56" s="132"/>
      <c r="G56" s="133"/>
      <c r="H56" s="134"/>
      <c r="I56" s="131"/>
      <c r="J56" s="88"/>
      <c r="K56" s="88"/>
    </row>
    <row r="57" spans="2:11" x14ac:dyDescent="0.25">
      <c r="B57" s="130"/>
      <c r="C57" s="131"/>
      <c r="D57" s="131"/>
      <c r="E57" s="132"/>
      <c r="F57" s="132"/>
      <c r="G57" s="133"/>
      <c r="H57" s="134"/>
      <c r="I57" s="131"/>
      <c r="J57" s="88"/>
      <c r="K57" s="88"/>
    </row>
    <row r="58" spans="2:11" x14ac:dyDescent="0.25">
      <c r="B58" s="130"/>
      <c r="C58" s="131"/>
      <c r="D58" s="131"/>
      <c r="E58" s="132"/>
      <c r="F58" s="132"/>
      <c r="G58" s="133"/>
      <c r="H58" s="134"/>
      <c r="I58" s="131"/>
      <c r="J58" s="88"/>
      <c r="K58" s="88"/>
    </row>
    <row r="59" spans="2:11" hidden="1" x14ac:dyDescent="0.25">
      <c r="B59" s="130"/>
      <c r="C59" s="131"/>
      <c r="D59" s="131"/>
      <c r="E59" s="132"/>
      <c r="F59" s="132"/>
      <c r="G59" s="133"/>
      <c r="H59" s="134"/>
      <c r="I59" s="131"/>
      <c r="J59" s="88"/>
      <c r="K59" s="88"/>
    </row>
    <row r="60" spans="2:11" ht="25.5" hidden="1" customHeight="1" x14ac:dyDescent="0.25">
      <c r="B60" s="130"/>
      <c r="C60" s="131"/>
      <c r="D60" s="131"/>
      <c r="E60" s="132"/>
      <c r="F60" s="132"/>
      <c r="G60" s="133"/>
      <c r="H60" s="134"/>
      <c r="I60" s="131"/>
      <c r="J60" s="88"/>
      <c r="K60" s="88"/>
    </row>
  </sheetData>
  <sheetProtection algorithmName="SHA-512" hashValue="E4CoT0OsmiRtHt3Tq9lGjaH4/9RJcS7GZIbJc6AnYU/cAzrHeGQvnvhtn2BNp9G6XaMGcHKqQy6dvnCpM1q6rQ==" saltValue="sQfJpHW+yXN3lGqBOsy+Y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I27:I38"/>
    <mergeCell ref="C39:I39"/>
    <mergeCell ref="B40:I44"/>
    <mergeCell ref="C23:E23"/>
    <mergeCell ref="G23:I23"/>
    <mergeCell ref="C24:E24"/>
    <mergeCell ref="G24:I24"/>
    <mergeCell ref="B25:I25"/>
    <mergeCell ref="J29:J30"/>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H12 J10:K10 C9:F9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39" sqref="C39:I39"/>
    </sheetView>
  </sheetViews>
  <sheetFormatPr baseColWidth="10" defaultColWidth="0" defaultRowHeight="15" zeroHeight="1" x14ac:dyDescent="0.25"/>
  <cols>
    <col min="1" max="1" width="1" style="135" customWidth="1"/>
    <col min="2" max="2" width="25.42578125" style="136" customWidth="1"/>
    <col min="3" max="3" width="14.42578125" style="135" customWidth="1"/>
    <col min="4" max="4" width="20.140625" style="135" customWidth="1"/>
    <col min="5" max="5" width="16.42578125" style="135" customWidth="1"/>
    <col min="6" max="6" width="25" style="135" customWidth="1"/>
    <col min="7" max="7" width="22" style="137" customWidth="1"/>
    <col min="8" max="8" width="20.42578125" style="135" customWidth="1"/>
    <col min="9" max="11" width="22.42578125" style="135" customWidth="1"/>
    <col min="12" max="24" width="9.140625" style="138" hidden="1" customWidth="1"/>
    <col min="25" max="1024" width="9.140625" style="135" hidden="1" customWidth="1"/>
    <col min="1025" max="16384" width="9.140625" hidden="1"/>
  </cols>
  <sheetData>
    <row r="1" spans="2:14" ht="37.5" customHeight="1" x14ac:dyDescent="0.25">
      <c r="B1" s="365"/>
      <c r="C1" s="281" t="s">
        <v>1</v>
      </c>
      <c r="D1" s="281"/>
      <c r="E1" s="281"/>
      <c r="F1" s="281"/>
      <c r="G1" s="281"/>
      <c r="H1" s="281"/>
      <c r="I1" s="282"/>
      <c r="J1" s="29"/>
      <c r="K1" s="29"/>
      <c r="M1" s="30" t="s">
        <v>61</v>
      </c>
    </row>
    <row r="2" spans="2:14" ht="37.5" customHeight="1" x14ac:dyDescent="0.25">
      <c r="B2" s="366"/>
      <c r="C2" s="283" t="s">
        <v>210</v>
      </c>
      <c r="D2" s="283"/>
      <c r="E2" s="283"/>
      <c r="F2" s="283"/>
      <c r="G2" s="283"/>
      <c r="H2" s="283"/>
      <c r="I2" s="353"/>
      <c r="J2" s="29"/>
      <c r="K2" s="29"/>
      <c r="M2" s="30" t="s">
        <v>62</v>
      </c>
    </row>
    <row r="3" spans="2:14" ht="37.5" customHeight="1" x14ac:dyDescent="0.25">
      <c r="B3" s="366"/>
      <c r="C3" s="283" t="s">
        <v>211</v>
      </c>
      <c r="D3" s="283"/>
      <c r="E3" s="283"/>
      <c r="F3" s="283" t="s">
        <v>212</v>
      </c>
      <c r="G3" s="283"/>
      <c r="H3" s="283"/>
      <c r="I3" s="353"/>
      <c r="J3" s="29"/>
      <c r="K3" s="29"/>
      <c r="M3" s="30" t="s">
        <v>64</v>
      </c>
    </row>
    <row r="4" spans="2:14" ht="23.25" customHeight="1" x14ac:dyDescent="0.25">
      <c r="B4" s="344"/>
      <c r="C4" s="345"/>
      <c r="D4" s="345"/>
      <c r="E4" s="345"/>
      <c r="F4" s="345"/>
      <c r="G4" s="345"/>
      <c r="H4" s="345"/>
      <c r="I4" s="346"/>
      <c r="J4" s="31"/>
      <c r="K4" s="31"/>
    </row>
    <row r="5" spans="2:14" ht="24" customHeight="1" x14ac:dyDescent="0.25">
      <c r="B5" s="347" t="s">
        <v>213</v>
      </c>
      <c r="C5" s="348"/>
      <c r="D5" s="348"/>
      <c r="E5" s="348"/>
      <c r="F5" s="348"/>
      <c r="G5" s="348"/>
      <c r="H5" s="348"/>
      <c r="I5" s="349"/>
      <c r="J5" s="33"/>
      <c r="K5" s="33"/>
      <c r="N5" s="139" t="s">
        <v>71</v>
      </c>
    </row>
    <row r="6" spans="2:14" ht="30.75" customHeight="1" x14ac:dyDescent="0.25">
      <c r="B6" s="121" t="s">
        <v>214</v>
      </c>
      <c r="C6" s="185">
        <v>2</v>
      </c>
      <c r="D6" s="350" t="s">
        <v>215</v>
      </c>
      <c r="E6" s="350"/>
      <c r="F6" s="327" t="s">
        <v>282</v>
      </c>
      <c r="G6" s="327"/>
      <c r="H6" s="327"/>
      <c r="I6" s="335"/>
      <c r="J6" s="48"/>
      <c r="K6" s="48"/>
      <c r="M6" s="30" t="s">
        <v>75</v>
      </c>
      <c r="N6" s="139" t="s">
        <v>76</v>
      </c>
    </row>
    <row r="7" spans="2:14" ht="30.75" customHeight="1" x14ac:dyDescent="0.25">
      <c r="B7" s="121" t="s">
        <v>217</v>
      </c>
      <c r="C7" s="185" t="s">
        <v>78</v>
      </c>
      <c r="D7" s="350" t="s">
        <v>218</v>
      </c>
      <c r="E7" s="350"/>
      <c r="F7" s="327" t="s">
        <v>219</v>
      </c>
      <c r="G7" s="327"/>
      <c r="H7" s="120" t="s">
        <v>220</v>
      </c>
      <c r="I7" s="189" t="s">
        <v>78</v>
      </c>
      <c r="J7" s="43"/>
      <c r="K7" s="43"/>
      <c r="M7" s="30" t="s">
        <v>82</v>
      </c>
      <c r="N7" s="139" t="s">
        <v>83</v>
      </c>
    </row>
    <row r="8" spans="2:14" ht="30.75" customHeight="1" x14ac:dyDescent="0.25">
      <c r="B8" s="121" t="s">
        <v>221</v>
      </c>
      <c r="C8" s="327" t="s">
        <v>222</v>
      </c>
      <c r="D8" s="327"/>
      <c r="E8" s="327"/>
      <c r="F8" s="327"/>
      <c r="G8" s="120" t="s">
        <v>223</v>
      </c>
      <c r="H8" s="337">
        <v>7555</v>
      </c>
      <c r="I8" s="338"/>
      <c r="J8" s="44"/>
      <c r="K8" s="44"/>
      <c r="M8" s="30" t="s">
        <v>87</v>
      </c>
      <c r="N8" s="139" t="s">
        <v>42</v>
      </c>
    </row>
    <row r="9" spans="2:14" ht="30.75" customHeight="1" x14ac:dyDescent="0.25">
      <c r="B9" s="121" t="s">
        <v>62</v>
      </c>
      <c r="C9" s="339" t="s">
        <v>82</v>
      </c>
      <c r="D9" s="339"/>
      <c r="E9" s="339"/>
      <c r="F9" s="339"/>
      <c r="G9" s="120" t="s">
        <v>224</v>
      </c>
      <c r="H9" s="340" t="s">
        <v>90</v>
      </c>
      <c r="I9" s="341"/>
      <c r="J9" s="45"/>
      <c r="K9" s="45"/>
      <c r="M9" s="46" t="s">
        <v>91</v>
      </c>
    </row>
    <row r="10" spans="2:14" ht="30.75" customHeight="1" x14ac:dyDescent="0.25">
      <c r="B10" s="121" t="s">
        <v>225</v>
      </c>
      <c r="C10" s="342" t="s">
        <v>226</v>
      </c>
      <c r="D10" s="342"/>
      <c r="E10" s="342"/>
      <c r="F10" s="342"/>
      <c r="G10" s="342"/>
      <c r="H10" s="342"/>
      <c r="I10" s="343"/>
      <c r="J10" s="47"/>
      <c r="K10" s="47"/>
      <c r="M10" s="46"/>
    </row>
    <row r="11" spans="2:14" ht="30.75" customHeight="1" x14ac:dyDescent="0.25">
      <c r="B11" s="121" t="s">
        <v>227</v>
      </c>
      <c r="C11" s="326" t="s">
        <v>228</v>
      </c>
      <c r="D11" s="326"/>
      <c r="E11" s="326"/>
      <c r="F11" s="326"/>
      <c r="G11" s="326"/>
      <c r="H11" s="326"/>
      <c r="I11" s="331"/>
      <c r="J11" s="43"/>
      <c r="K11" s="43"/>
      <c r="M11" s="46"/>
      <c r="N11" s="139" t="s">
        <v>96</v>
      </c>
    </row>
    <row r="12" spans="2:14" ht="30.75" customHeight="1" x14ac:dyDescent="0.25">
      <c r="B12" s="121" t="s">
        <v>229</v>
      </c>
      <c r="C12" s="260" t="s">
        <v>283</v>
      </c>
      <c r="D12" s="260"/>
      <c r="E12" s="260"/>
      <c r="F12" s="260"/>
      <c r="G12" s="120" t="s">
        <v>231</v>
      </c>
      <c r="H12" s="258" t="s">
        <v>100</v>
      </c>
      <c r="I12" s="259"/>
      <c r="J12" s="43"/>
      <c r="K12" s="43"/>
      <c r="M12" s="46" t="s">
        <v>101</v>
      </c>
      <c r="N12" s="139" t="s">
        <v>78</v>
      </c>
    </row>
    <row r="13" spans="2:14" ht="30.75" customHeight="1" x14ac:dyDescent="0.25">
      <c r="B13" s="121" t="s">
        <v>232</v>
      </c>
      <c r="C13" s="336" t="s">
        <v>233</v>
      </c>
      <c r="D13" s="336"/>
      <c r="E13" s="336"/>
      <c r="F13" s="336"/>
      <c r="G13" s="120" t="s">
        <v>234</v>
      </c>
      <c r="H13" s="326" t="s">
        <v>42</v>
      </c>
      <c r="I13" s="331"/>
      <c r="J13" s="43"/>
      <c r="K13" s="43"/>
      <c r="M13" s="46" t="s">
        <v>105</v>
      </c>
    </row>
    <row r="14" spans="2:14" ht="42.75" customHeight="1" x14ac:dyDescent="0.25">
      <c r="B14" s="121" t="s">
        <v>235</v>
      </c>
      <c r="C14" s="330" t="s">
        <v>284</v>
      </c>
      <c r="D14" s="330"/>
      <c r="E14" s="330"/>
      <c r="F14" s="330"/>
      <c r="G14" s="330"/>
      <c r="H14" s="330"/>
      <c r="I14" s="264"/>
      <c r="J14" s="47"/>
      <c r="K14" s="47"/>
      <c r="M14" s="46" t="s">
        <v>108</v>
      </c>
      <c r="N14" s="139"/>
    </row>
    <row r="15" spans="2:14" ht="30.75" customHeight="1" x14ac:dyDescent="0.25">
      <c r="B15" s="121" t="s">
        <v>237</v>
      </c>
      <c r="C15" s="255" t="s">
        <v>238</v>
      </c>
      <c r="D15" s="255"/>
      <c r="E15" s="255"/>
      <c r="F15" s="255"/>
      <c r="G15" s="255"/>
      <c r="H15" s="255"/>
      <c r="I15" s="261"/>
      <c r="J15" s="48"/>
      <c r="K15" s="48"/>
      <c r="M15" s="46" t="s">
        <v>112</v>
      </c>
      <c r="N15" s="139"/>
    </row>
    <row r="16" spans="2:14" ht="30.75" customHeight="1" x14ac:dyDescent="0.25">
      <c r="B16" s="121" t="s">
        <v>239</v>
      </c>
      <c r="C16" s="323" t="s">
        <v>285</v>
      </c>
      <c r="D16" s="323"/>
      <c r="E16" s="323"/>
      <c r="F16" s="323"/>
      <c r="G16" s="323"/>
      <c r="H16" s="323"/>
      <c r="I16" s="324"/>
      <c r="J16" s="49"/>
      <c r="K16" s="49"/>
      <c r="M16" s="46"/>
      <c r="N16" s="139"/>
    </row>
    <row r="17" spans="2:14" ht="30.75" customHeight="1" x14ac:dyDescent="0.25">
      <c r="B17" s="121" t="s">
        <v>241</v>
      </c>
      <c r="C17" s="326" t="s">
        <v>286</v>
      </c>
      <c r="D17" s="326"/>
      <c r="E17" s="326"/>
      <c r="F17" s="326"/>
      <c r="G17" s="326"/>
      <c r="H17" s="326"/>
      <c r="I17" s="331"/>
      <c r="J17" s="50"/>
      <c r="K17" s="50"/>
      <c r="M17" s="46" t="s">
        <v>100</v>
      </c>
      <c r="N17" s="139"/>
    </row>
    <row r="18" spans="2:14" ht="18" customHeight="1" x14ac:dyDescent="0.25">
      <c r="B18" s="310" t="s">
        <v>243</v>
      </c>
      <c r="C18" s="332" t="s">
        <v>244</v>
      </c>
      <c r="D18" s="332"/>
      <c r="E18" s="332"/>
      <c r="F18" s="333" t="s">
        <v>245</v>
      </c>
      <c r="G18" s="333"/>
      <c r="H18" s="333"/>
      <c r="I18" s="334"/>
      <c r="J18" s="51"/>
      <c r="K18" s="51"/>
      <c r="M18" s="46" t="s">
        <v>122</v>
      </c>
      <c r="N18" s="139"/>
    </row>
    <row r="19" spans="2:14" ht="39.75" customHeight="1" x14ac:dyDescent="0.25">
      <c r="B19" s="310"/>
      <c r="C19" s="323" t="s">
        <v>287</v>
      </c>
      <c r="D19" s="323"/>
      <c r="E19" s="323"/>
      <c r="F19" s="323" t="s">
        <v>288</v>
      </c>
      <c r="G19" s="323"/>
      <c r="H19" s="323"/>
      <c r="I19" s="324"/>
      <c r="J19" s="49"/>
      <c r="K19" s="49"/>
      <c r="M19" s="46" t="s">
        <v>126</v>
      </c>
      <c r="N19" s="139"/>
    </row>
    <row r="20" spans="2:14" ht="39.75" customHeight="1" x14ac:dyDescent="0.25">
      <c r="B20" s="121" t="s">
        <v>248</v>
      </c>
      <c r="C20" s="326" t="s">
        <v>289</v>
      </c>
      <c r="D20" s="326"/>
      <c r="E20" s="326"/>
      <c r="F20" s="259" t="s">
        <v>290</v>
      </c>
      <c r="G20" s="259"/>
      <c r="H20" s="259"/>
      <c r="I20" s="259"/>
      <c r="J20" s="43"/>
      <c r="K20" s="43"/>
      <c r="M20" s="46"/>
      <c r="N20" s="139"/>
    </row>
    <row r="21" spans="2:14" ht="75" customHeight="1" x14ac:dyDescent="0.25">
      <c r="B21" s="121" t="s">
        <v>251</v>
      </c>
      <c r="C21" s="364" t="s">
        <v>380</v>
      </c>
      <c r="D21" s="364"/>
      <c r="E21" s="364"/>
      <c r="F21" s="328" t="s">
        <v>354</v>
      </c>
      <c r="G21" s="328"/>
      <c r="H21" s="328"/>
      <c r="I21" s="328"/>
      <c r="J21" s="48"/>
      <c r="K21" s="48"/>
      <c r="M21" s="52"/>
      <c r="N21" s="139"/>
    </row>
    <row r="22" spans="2:14" ht="23.25" customHeight="1" x14ac:dyDescent="0.25">
      <c r="B22" s="121" t="s">
        <v>253</v>
      </c>
      <c r="C22" s="329">
        <v>44927</v>
      </c>
      <c r="D22" s="329"/>
      <c r="E22" s="329"/>
      <c r="F22" s="120" t="s">
        <v>254</v>
      </c>
      <c r="G22" s="187">
        <v>1</v>
      </c>
      <c r="H22" s="120" t="s">
        <v>255</v>
      </c>
      <c r="I22" s="196">
        <v>3</v>
      </c>
      <c r="J22" s="140"/>
      <c r="K22" s="140"/>
      <c r="M22" s="52"/>
    </row>
    <row r="23" spans="2:14" ht="27" customHeight="1" x14ac:dyDescent="0.25">
      <c r="B23" s="121" t="s">
        <v>256</v>
      </c>
      <c r="C23" s="329">
        <v>45291</v>
      </c>
      <c r="D23" s="329"/>
      <c r="E23" s="329"/>
      <c r="F23" s="120" t="s">
        <v>257</v>
      </c>
      <c r="G23" s="363">
        <v>1</v>
      </c>
      <c r="H23" s="363"/>
      <c r="I23" s="363"/>
      <c r="J23" s="141"/>
      <c r="K23" s="141"/>
      <c r="M23" s="52"/>
    </row>
    <row r="24" spans="2:14" ht="30.75" customHeight="1" x14ac:dyDescent="0.25">
      <c r="B24" s="122" t="s">
        <v>258</v>
      </c>
      <c r="C24" s="257" t="s">
        <v>112</v>
      </c>
      <c r="D24" s="257"/>
      <c r="E24" s="257"/>
      <c r="F24" s="142" t="s">
        <v>259</v>
      </c>
      <c r="G24" s="323" t="s">
        <v>260</v>
      </c>
      <c r="H24" s="323"/>
      <c r="I24" s="324"/>
      <c r="J24" s="51"/>
      <c r="K24" s="51"/>
      <c r="M24" s="52"/>
    </row>
    <row r="25" spans="2:14" ht="22.5" customHeight="1" x14ac:dyDescent="0.25">
      <c r="B25" s="325" t="s">
        <v>261</v>
      </c>
      <c r="C25" s="325"/>
      <c r="D25" s="325"/>
      <c r="E25" s="325"/>
      <c r="F25" s="325"/>
      <c r="G25" s="325"/>
      <c r="H25" s="325"/>
      <c r="I25" s="325"/>
      <c r="J25" s="33"/>
      <c r="K25" s="33"/>
      <c r="M25" s="52"/>
    </row>
    <row r="26" spans="2:14" ht="43.5" customHeight="1" x14ac:dyDescent="0.25">
      <c r="B26" s="124" t="s">
        <v>142</v>
      </c>
      <c r="C26" s="184" t="s">
        <v>262</v>
      </c>
      <c r="D26" s="184" t="s">
        <v>263</v>
      </c>
      <c r="E26" s="125" t="s">
        <v>264</v>
      </c>
      <c r="F26" s="184" t="s">
        <v>265</v>
      </c>
      <c r="G26" s="184" t="s">
        <v>266</v>
      </c>
      <c r="H26" s="125" t="s">
        <v>267</v>
      </c>
      <c r="I26" s="126" t="s">
        <v>268</v>
      </c>
      <c r="J26" s="49"/>
      <c r="K26" s="49"/>
      <c r="M26" s="52"/>
    </row>
    <row r="27" spans="2:14" ht="19.5" customHeight="1" x14ac:dyDescent="0.25">
      <c r="B27" s="127" t="s">
        <v>151</v>
      </c>
      <c r="C27" s="188">
        <v>4.7100000000000003E-2</v>
      </c>
      <c r="D27" s="145">
        <v>4.7100000000000003E-2</v>
      </c>
      <c r="E27" s="201">
        <f t="shared" ref="E27:E38" si="0">IF(OR(C27=0,C27=""),0,D27/C27)</f>
        <v>1</v>
      </c>
      <c r="F27" s="360">
        <f>SUM(C27:C38)</f>
        <v>1</v>
      </c>
      <c r="G27" s="361">
        <f>SUM(D27:D38)</f>
        <v>4.7100000000000003E-2</v>
      </c>
      <c r="H27" s="199">
        <f>+(D27*100%)/$G$23</f>
        <v>4.7100000000000003E-2</v>
      </c>
      <c r="I27" s="362">
        <f>G27+I22</f>
        <v>3.0470999999999999</v>
      </c>
      <c r="J27" s="69"/>
      <c r="K27" s="69"/>
      <c r="M27" s="52"/>
    </row>
    <row r="28" spans="2:14" ht="19.5" customHeight="1" x14ac:dyDescent="0.25">
      <c r="B28" s="127" t="s">
        <v>152</v>
      </c>
      <c r="C28" s="188">
        <v>0.28239999999999998</v>
      </c>
      <c r="D28" s="145"/>
      <c r="E28" s="201">
        <f t="shared" si="0"/>
        <v>0</v>
      </c>
      <c r="F28" s="360"/>
      <c r="G28" s="361"/>
      <c r="H28" s="199" t="str">
        <f t="shared" ref="H28:H38" si="1">+IF(D28="","",((D28*100%)/$G$23)+H27)</f>
        <v/>
      </c>
      <c r="I28" s="362"/>
      <c r="J28" s="69"/>
      <c r="K28" s="69"/>
      <c r="M28" s="52"/>
    </row>
    <row r="29" spans="2:14" ht="19.5" customHeight="1" x14ac:dyDescent="0.25">
      <c r="B29" s="127" t="s">
        <v>153</v>
      </c>
      <c r="C29" s="188">
        <v>0.14130000000000001</v>
      </c>
      <c r="D29" s="145"/>
      <c r="E29" s="201">
        <f t="shared" si="0"/>
        <v>0</v>
      </c>
      <c r="F29" s="360"/>
      <c r="G29" s="361"/>
      <c r="H29" s="199" t="str">
        <f t="shared" si="1"/>
        <v/>
      </c>
      <c r="I29" s="362"/>
      <c r="J29" s="69"/>
      <c r="K29" s="69"/>
      <c r="M29" s="52"/>
    </row>
    <row r="30" spans="2:14" ht="19.5" customHeight="1" x14ac:dyDescent="0.25">
      <c r="B30" s="127" t="s">
        <v>154</v>
      </c>
      <c r="C30" s="188">
        <v>4.41E-2</v>
      </c>
      <c r="D30" s="145"/>
      <c r="E30" s="201">
        <f t="shared" si="0"/>
        <v>0</v>
      </c>
      <c r="F30" s="360"/>
      <c r="G30" s="361"/>
      <c r="H30" s="199" t="str">
        <f t="shared" si="1"/>
        <v/>
      </c>
      <c r="I30" s="362"/>
      <c r="J30" s="69"/>
      <c r="K30" s="69"/>
    </row>
    <row r="31" spans="2:14" ht="19.5" customHeight="1" x14ac:dyDescent="0.25">
      <c r="B31" s="127" t="s">
        <v>155</v>
      </c>
      <c r="C31" s="188">
        <v>4.41E-2</v>
      </c>
      <c r="D31" s="145"/>
      <c r="E31" s="201">
        <f t="shared" si="0"/>
        <v>0</v>
      </c>
      <c r="F31" s="360"/>
      <c r="G31" s="361"/>
      <c r="H31" s="199" t="str">
        <f t="shared" si="1"/>
        <v/>
      </c>
      <c r="I31" s="362"/>
      <c r="J31" s="69"/>
      <c r="K31" s="69"/>
    </row>
    <row r="32" spans="2:14" ht="19.5" customHeight="1" x14ac:dyDescent="0.25">
      <c r="B32" s="127" t="s">
        <v>156</v>
      </c>
      <c r="C32" s="188">
        <v>5.8799999999999998E-2</v>
      </c>
      <c r="D32" s="145"/>
      <c r="E32" s="201">
        <f t="shared" si="0"/>
        <v>0</v>
      </c>
      <c r="F32" s="360"/>
      <c r="G32" s="361"/>
      <c r="H32" s="199" t="str">
        <f t="shared" si="1"/>
        <v/>
      </c>
      <c r="I32" s="362"/>
      <c r="J32" s="69"/>
      <c r="K32" s="69"/>
    </row>
    <row r="33" spans="2:11" ht="19.5" customHeight="1" x14ac:dyDescent="0.25">
      <c r="B33" s="127" t="s">
        <v>157</v>
      </c>
      <c r="C33" s="188">
        <v>5.8799999999999998E-2</v>
      </c>
      <c r="D33" s="145"/>
      <c r="E33" s="201">
        <f t="shared" si="0"/>
        <v>0</v>
      </c>
      <c r="F33" s="360"/>
      <c r="G33" s="361"/>
      <c r="H33" s="199" t="str">
        <f t="shared" si="1"/>
        <v/>
      </c>
      <c r="I33" s="362"/>
      <c r="J33" s="69"/>
      <c r="K33" s="69"/>
    </row>
    <row r="34" spans="2:11" ht="19.5" customHeight="1" x14ac:dyDescent="0.25">
      <c r="B34" s="127" t="s">
        <v>158</v>
      </c>
      <c r="C34" s="188">
        <v>4.41E-2</v>
      </c>
      <c r="D34" s="145"/>
      <c r="E34" s="201">
        <f t="shared" si="0"/>
        <v>0</v>
      </c>
      <c r="F34" s="360"/>
      <c r="G34" s="361"/>
      <c r="H34" s="199" t="str">
        <f t="shared" si="1"/>
        <v/>
      </c>
      <c r="I34" s="362"/>
      <c r="J34" s="69"/>
      <c r="K34" s="69"/>
    </row>
    <row r="35" spans="2:11" ht="19.5" customHeight="1" x14ac:dyDescent="0.25">
      <c r="B35" s="127" t="s">
        <v>159</v>
      </c>
      <c r="C35" s="188">
        <v>4.41E-2</v>
      </c>
      <c r="D35" s="145"/>
      <c r="E35" s="201">
        <f t="shared" si="0"/>
        <v>0</v>
      </c>
      <c r="F35" s="360"/>
      <c r="G35" s="361"/>
      <c r="H35" s="199" t="str">
        <f t="shared" si="1"/>
        <v/>
      </c>
      <c r="I35" s="362"/>
      <c r="J35" s="69"/>
      <c r="K35" s="69"/>
    </row>
    <row r="36" spans="2:11" ht="19.5" customHeight="1" x14ac:dyDescent="0.25">
      <c r="B36" s="127" t="s">
        <v>160</v>
      </c>
      <c r="C36" s="188">
        <v>7.8399999999999997E-2</v>
      </c>
      <c r="D36" s="146"/>
      <c r="E36" s="201">
        <f t="shared" si="0"/>
        <v>0</v>
      </c>
      <c r="F36" s="360"/>
      <c r="G36" s="361"/>
      <c r="H36" s="199" t="str">
        <f t="shared" si="1"/>
        <v/>
      </c>
      <c r="I36" s="362"/>
      <c r="J36" s="69"/>
      <c r="K36" s="69"/>
    </row>
    <row r="37" spans="2:11" ht="19.5" customHeight="1" x14ac:dyDescent="0.25">
      <c r="B37" s="127" t="s">
        <v>161</v>
      </c>
      <c r="C37" s="188">
        <v>7.8399999999999997E-2</v>
      </c>
      <c r="D37" s="145"/>
      <c r="E37" s="201">
        <f t="shared" si="0"/>
        <v>0</v>
      </c>
      <c r="F37" s="360"/>
      <c r="G37" s="361"/>
      <c r="H37" s="199" t="str">
        <f t="shared" si="1"/>
        <v/>
      </c>
      <c r="I37" s="362"/>
      <c r="J37" s="69"/>
      <c r="K37" s="69"/>
    </row>
    <row r="38" spans="2:11" ht="19.5" customHeight="1" x14ac:dyDescent="0.25">
      <c r="B38" s="127" t="s">
        <v>162</v>
      </c>
      <c r="C38" s="188">
        <v>7.8399999999999997E-2</v>
      </c>
      <c r="D38" s="145"/>
      <c r="E38" s="201">
        <f t="shared" si="0"/>
        <v>0</v>
      </c>
      <c r="F38" s="360"/>
      <c r="G38" s="361"/>
      <c r="H38" s="199" t="str">
        <f t="shared" si="1"/>
        <v/>
      </c>
      <c r="I38" s="362"/>
      <c r="J38" s="69"/>
      <c r="K38" s="69"/>
    </row>
    <row r="39" spans="2:11" ht="105.75" customHeight="1" x14ac:dyDescent="0.25">
      <c r="B39" s="191" t="s">
        <v>269</v>
      </c>
      <c r="C39" s="304" t="s">
        <v>381</v>
      </c>
      <c r="D39" s="304"/>
      <c r="E39" s="304"/>
      <c r="F39" s="304"/>
      <c r="G39" s="304"/>
      <c r="H39" s="304"/>
      <c r="I39" s="305"/>
      <c r="J39" s="71"/>
      <c r="K39" s="71"/>
    </row>
    <row r="40" spans="2:11" ht="37.35" customHeight="1" x14ac:dyDescent="0.25">
      <c r="B40" s="318"/>
      <c r="C40" s="319"/>
      <c r="D40" s="319"/>
      <c r="E40" s="319"/>
      <c r="F40" s="319"/>
      <c r="G40" s="319"/>
      <c r="H40" s="319"/>
      <c r="I40" s="320"/>
      <c r="J40" s="33"/>
      <c r="K40" s="33"/>
    </row>
    <row r="41" spans="2:11" ht="37.35" customHeight="1" x14ac:dyDescent="0.25">
      <c r="B41" s="318"/>
      <c r="C41" s="319"/>
      <c r="D41" s="319"/>
      <c r="E41" s="319"/>
      <c r="F41" s="319"/>
      <c r="G41" s="319"/>
      <c r="H41" s="319"/>
      <c r="I41" s="320"/>
      <c r="J41" s="71"/>
      <c r="K41" s="71"/>
    </row>
    <row r="42" spans="2:11" ht="37.35" customHeight="1" x14ac:dyDescent="0.25">
      <c r="B42" s="318"/>
      <c r="C42" s="319"/>
      <c r="D42" s="319"/>
      <c r="E42" s="319"/>
      <c r="F42" s="319"/>
      <c r="G42" s="319"/>
      <c r="H42" s="319"/>
      <c r="I42" s="320"/>
      <c r="J42" s="71"/>
      <c r="K42" s="71"/>
    </row>
    <row r="43" spans="2:11" ht="37.35" customHeight="1" x14ac:dyDescent="0.25">
      <c r="B43" s="318"/>
      <c r="C43" s="319"/>
      <c r="D43" s="319"/>
      <c r="E43" s="319"/>
      <c r="F43" s="319"/>
      <c r="G43" s="319"/>
      <c r="H43" s="319"/>
      <c r="I43" s="320"/>
      <c r="J43" s="71"/>
      <c r="K43" s="71"/>
    </row>
    <row r="44" spans="2:11" ht="37.35" customHeight="1" x14ac:dyDescent="0.25">
      <c r="B44" s="318"/>
      <c r="C44" s="319"/>
      <c r="D44" s="319"/>
      <c r="E44" s="319"/>
      <c r="F44" s="319"/>
      <c r="G44" s="319"/>
      <c r="H44" s="319"/>
      <c r="I44" s="320"/>
      <c r="J44" s="31"/>
      <c r="K44" s="31"/>
    </row>
    <row r="45" spans="2:11" ht="96.75" customHeight="1" x14ac:dyDescent="0.25">
      <c r="B45" s="121" t="s">
        <v>270</v>
      </c>
      <c r="C45" s="304" t="s">
        <v>360</v>
      </c>
      <c r="D45" s="304"/>
      <c r="E45" s="304"/>
      <c r="F45" s="304"/>
      <c r="G45" s="304"/>
      <c r="H45" s="304"/>
      <c r="I45" s="305"/>
      <c r="J45" s="72"/>
      <c r="K45" s="72"/>
    </row>
    <row r="46" spans="2:11" ht="38.25" customHeight="1" x14ac:dyDescent="0.25">
      <c r="B46" s="121" t="s">
        <v>271</v>
      </c>
      <c r="C46" s="304" t="s">
        <v>359</v>
      </c>
      <c r="D46" s="304"/>
      <c r="E46" s="304"/>
      <c r="F46" s="304"/>
      <c r="G46" s="304"/>
      <c r="H46" s="304"/>
      <c r="I46" s="305"/>
      <c r="J46" s="72"/>
      <c r="K46" s="72"/>
    </row>
    <row r="47" spans="2:11" ht="66" customHeight="1" x14ac:dyDescent="0.25">
      <c r="B47" s="192" t="s">
        <v>272</v>
      </c>
      <c r="C47" s="306" t="s">
        <v>361</v>
      </c>
      <c r="D47" s="306"/>
      <c r="E47" s="306"/>
      <c r="F47" s="306"/>
      <c r="G47" s="306"/>
      <c r="H47" s="306"/>
      <c r="I47" s="306"/>
      <c r="J47" s="72"/>
      <c r="K47" s="72"/>
    </row>
    <row r="48" spans="2:11" ht="22.5" customHeight="1" x14ac:dyDescent="0.25">
      <c r="B48" s="307" t="s">
        <v>273</v>
      </c>
      <c r="C48" s="308"/>
      <c r="D48" s="308"/>
      <c r="E48" s="308"/>
      <c r="F48" s="308"/>
      <c r="G48" s="308"/>
      <c r="H48" s="308"/>
      <c r="I48" s="309"/>
      <c r="J48" s="72"/>
      <c r="K48" s="72"/>
    </row>
    <row r="49" spans="2:11" ht="22.5" customHeight="1" x14ac:dyDescent="0.25">
      <c r="B49" s="310" t="s">
        <v>274</v>
      </c>
      <c r="C49" s="186" t="s">
        <v>275</v>
      </c>
      <c r="D49" s="311" t="s">
        <v>276</v>
      </c>
      <c r="E49" s="311"/>
      <c r="F49" s="311"/>
      <c r="G49" s="311" t="s">
        <v>277</v>
      </c>
      <c r="H49" s="311"/>
      <c r="I49" s="312"/>
      <c r="J49" s="75"/>
      <c r="K49" s="75"/>
    </row>
    <row r="50" spans="2:11" ht="30.75" customHeight="1" x14ac:dyDescent="0.25">
      <c r="B50" s="310"/>
      <c r="C50" s="183" t="s">
        <v>352</v>
      </c>
      <c r="D50" s="313" t="s">
        <v>352</v>
      </c>
      <c r="E50" s="313"/>
      <c r="F50" s="313"/>
      <c r="G50" s="313" t="s">
        <v>352</v>
      </c>
      <c r="H50" s="313"/>
      <c r="I50" s="314"/>
      <c r="J50" s="75"/>
      <c r="K50" s="75"/>
    </row>
    <row r="51" spans="2:11" ht="32.25" customHeight="1" x14ac:dyDescent="0.25">
      <c r="B51" s="193" t="s">
        <v>278</v>
      </c>
      <c r="C51" s="354" t="s">
        <v>376</v>
      </c>
      <c r="D51" s="354"/>
      <c r="E51" s="354"/>
      <c r="F51" s="354"/>
      <c r="G51" s="354"/>
      <c r="H51" s="354"/>
      <c r="I51" s="355"/>
      <c r="J51" s="78"/>
      <c r="K51" s="78"/>
    </row>
    <row r="52" spans="2:11" ht="28.5" customHeight="1" x14ac:dyDescent="0.25">
      <c r="B52" s="194" t="s">
        <v>279</v>
      </c>
      <c r="C52" s="356" t="s">
        <v>375</v>
      </c>
      <c r="D52" s="356"/>
      <c r="E52" s="356"/>
      <c r="F52" s="356"/>
      <c r="G52" s="356"/>
      <c r="H52" s="356"/>
      <c r="I52" s="357"/>
      <c r="J52" s="78"/>
      <c r="K52" s="78"/>
    </row>
    <row r="53" spans="2:11" ht="30" customHeight="1" x14ac:dyDescent="0.25">
      <c r="B53" s="192" t="s">
        <v>280</v>
      </c>
      <c r="C53" s="313" t="s">
        <v>374</v>
      </c>
      <c r="D53" s="313"/>
      <c r="E53" s="313"/>
      <c r="F53" s="313"/>
      <c r="G53" s="313"/>
      <c r="H53" s="313"/>
      <c r="I53" s="314"/>
      <c r="J53" s="143"/>
      <c r="K53" s="143"/>
    </row>
    <row r="54" spans="2:11" ht="31.5" customHeight="1" thickBot="1" x14ac:dyDescent="0.3">
      <c r="B54" s="195" t="s">
        <v>281</v>
      </c>
      <c r="C54" s="358" t="s">
        <v>352</v>
      </c>
      <c r="D54" s="358"/>
      <c r="E54" s="358"/>
      <c r="F54" s="358"/>
      <c r="G54" s="358"/>
      <c r="H54" s="358"/>
      <c r="I54" s="359"/>
      <c r="J54" s="88"/>
      <c r="K54" s="88"/>
    </row>
    <row r="55" spans="2:11" x14ac:dyDescent="0.25">
      <c r="B55" s="130"/>
      <c r="C55" s="131"/>
      <c r="D55" s="131"/>
      <c r="E55" s="144"/>
      <c r="F55" s="144"/>
      <c r="G55" s="133"/>
      <c r="H55" s="134"/>
      <c r="I55" s="131"/>
      <c r="J55" s="88"/>
      <c r="K55" s="88"/>
    </row>
    <row r="56" spans="2:11" x14ac:dyDescent="0.25">
      <c r="B56" s="130"/>
      <c r="C56" s="131"/>
      <c r="D56" s="131"/>
      <c r="E56" s="144"/>
      <c r="F56" s="144"/>
      <c r="G56" s="133"/>
      <c r="H56" s="134"/>
      <c r="I56" s="131"/>
      <c r="J56" s="88"/>
      <c r="K56" s="88"/>
    </row>
    <row r="57" spans="2:11" x14ac:dyDescent="0.25">
      <c r="B57" s="130"/>
      <c r="C57" s="131"/>
      <c r="D57" s="131"/>
      <c r="E57" s="144"/>
      <c r="F57" s="144"/>
      <c r="G57" s="133"/>
      <c r="H57" s="134"/>
      <c r="I57" s="131"/>
      <c r="J57" s="88"/>
      <c r="K57" s="88"/>
    </row>
    <row r="58" spans="2:11" x14ac:dyDescent="0.25">
      <c r="B58" s="130"/>
      <c r="C58" s="131"/>
      <c r="D58" s="131"/>
      <c r="E58" s="144"/>
      <c r="F58" s="144"/>
      <c r="G58" s="133"/>
      <c r="H58" s="134"/>
      <c r="I58" s="131"/>
      <c r="J58" s="88"/>
      <c r="K58" s="88"/>
    </row>
    <row r="59" spans="2:11" hidden="1" x14ac:dyDescent="0.25">
      <c r="B59" s="130"/>
      <c r="C59" s="131"/>
      <c r="D59" s="131"/>
      <c r="E59" s="144"/>
      <c r="F59" s="144"/>
      <c r="G59" s="133"/>
      <c r="H59" s="134"/>
      <c r="I59" s="131"/>
      <c r="J59" s="88"/>
      <c r="K59" s="88"/>
    </row>
    <row r="60" spans="2:11" ht="25.5" hidden="1" customHeight="1" x14ac:dyDescent="0.25">
      <c r="B60" s="130"/>
      <c r="C60" s="131"/>
      <c r="D60" s="131"/>
      <c r="E60" s="144"/>
      <c r="F60" s="144"/>
      <c r="G60" s="133"/>
      <c r="H60" s="134"/>
      <c r="I60" s="131"/>
      <c r="J60" s="88"/>
      <c r="K60" s="88"/>
    </row>
  </sheetData>
  <sheetProtection algorithmName="SHA-512" hashValue="WBd1jV5TBsZWhSVQ+ogo7dp6PJGO0qiIGU3TfglPot0LXl5hnSYXtQsWnFTG7/1GiFT/BA7iUhnsqbkHfCdbtw==" saltValue="AfHDRVPDUP5x4BDLsEfN7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K16" sqref="K16"/>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351"/>
      <c r="C1" s="281" t="s">
        <v>1</v>
      </c>
      <c r="D1" s="281"/>
      <c r="E1" s="281"/>
      <c r="F1" s="281"/>
      <c r="G1" s="281"/>
      <c r="H1" s="281"/>
      <c r="I1" s="282"/>
      <c r="J1" s="29"/>
      <c r="K1" s="29"/>
      <c r="M1" s="30" t="s">
        <v>61</v>
      </c>
    </row>
    <row r="2" spans="2:14" ht="37.5" customHeight="1" x14ac:dyDescent="0.25">
      <c r="B2" s="352"/>
      <c r="C2" s="283" t="s">
        <v>210</v>
      </c>
      <c r="D2" s="283"/>
      <c r="E2" s="283"/>
      <c r="F2" s="283"/>
      <c r="G2" s="283"/>
      <c r="H2" s="283"/>
      <c r="I2" s="353"/>
      <c r="J2" s="29"/>
      <c r="K2" s="29"/>
      <c r="M2" s="30" t="s">
        <v>62</v>
      </c>
    </row>
    <row r="3" spans="2:14" ht="37.5" customHeight="1" x14ac:dyDescent="0.25">
      <c r="B3" s="352"/>
      <c r="C3" s="283" t="s">
        <v>211</v>
      </c>
      <c r="D3" s="283"/>
      <c r="E3" s="283"/>
      <c r="F3" s="283" t="s">
        <v>212</v>
      </c>
      <c r="G3" s="283"/>
      <c r="H3" s="283"/>
      <c r="I3" s="353"/>
      <c r="J3" s="29"/>
      <c r="K3" s="29"/>
      <c r="M3" s="30" t="s">
        <v>64</v>
      </c>
    </row>
    <row r="4" spans="2:14" ht="23.25" customHeight="1" x14ac:dyDescent="0.25">
      <c r="B4" s="344"/>
      <c r="C4" s="345"/>
      <c r="D4" s="345"/>
      <c r="E4" s="345"/>
      <c r="F4" s="345"/>
      <c r="G4" s="345"/>
      <c r="H4" s="345"/>
      <c r="I4" s="346"/>
      <c r="J4" s="31"/>
      <c r="K4" s="31"/>
    </row>
    <row r="5" spans="2:14" ht="24" customHeight="1" x14ac:dyDescent="0.25">
      <c r="B5" s="347" t="s">
        <v>213</v>
      </c>
      <c r="C5" s="348"/>
      <c r="D5" s="348"/>
      <c r="E5" s="348"/>
      <c r="F5" s="348"/>
      <c r="G5" s="348"/>
      <c r="H5" s="348"/>
      <c r="I5" s="349"/>
      <c r="J5" s="33"/>
      <c r="K5" s="33"/>
      <c r="N5" s="34" t="s">
        <v>71</v>
      </c>
    </row>
    <row r="6" spans="2:14" ht="30.75" customHeight="1" x14ac:dyDescent="0.25">
      <c r="B6" s="121" t="s">
        <v>214</v>
      </c>
      <c r="C6" s="185">
        <v>3</v>
      </c>
      <c r="D6" s="350" t="s">
        <v>215</v>
      </c>
      <c r="E6" s="350"/>
      <c r="F6" s="327" t="s">
        <v>291</v>
      </c>
      <c r="G6" s="327"/>
      <c r="H6" s="327"/>
      <c r="I6" s="335"/>
      <c r="J6" s="37"/>
      <c r="K6" s="37"/>
      <c r="M6" s="30" t="s">
        <v>75</v>
      </c>
      <c r="N6" s="34" t="s">
        <v>76</v>
      </c>
    </row>
    <row r="7" spans="2:14" ht="30.75" customHeight="1" x14ac:dyDescent="0.25">
      <c r="B7" s="121" t="s">
        <v>217</v>
      </c>
      <c r="C7" s="185" t="s">
        <v>78</v>
      </c>
      <c r="D7" s="350" t="s">
        <v>218</v>
      </c>
      <c r="E7" s="350"/>
      <c r="F7" s="327" t="s">
        <v>219</v>
      </c>
      <c r="G7" s="327"/>
      <c r="H7" s="120" t="s">
        <v>220</v>
      </c>
      <c r="I7" s="189" t="s">
        <v>78</v>
      </c>
      <c r="J7" s="43"/>
      <c r="K7" s="43"/>
      <c r="M7" s="30" t="s">
        <v>82</v>
      </c>
      <c r="N7" s="34" t="s">
        <v>83</v>
      </c>
    </row>
    <row r="8" spans="2:14" ht="30.75" customHeight="1" x14ac:dyDescent="0.25">
      <c r="B8" s="121" t="s">
        <v>221</v>
      </c>
      <c r="C8" s="327" t="s">
        <v>222</v>
      </c>
      <c r="D8" s="327"/>
      <c r="E8" s="327"/>
      <c r="F8" s="327"/>
      <c r="G8" s="120" t="s">
        <v>223</v>
      </c>
      <c r="H8" s="337">
        <v>7555</v>
      </c>
      <c r="I8" s="338"/>
      <c r="J8" s="44"/>
      <c r="K8" s="44"/>
      <c r="M8" s="30" t="s">
        <v>87</v>
      </c>
      <c r="N8" s="34" t="s">
        <v>42</v>
      </c>
    </row>
    <row r="9" spans="2:14" ht="30.75" customHeight="1" x14ac:dyDescent="0.25">
      <c r="B9" s="121" t="s">
        <v>62</v>
      </c>
      <c r="C9" s="339" t="s">
        <v>82</v>
      </c>
      <c r="D9" s="339"/>
      <c r="E9" s="339"/>
      <c r="F9" s="339"/>
      <c r="G9" s="120" t="s">
        <v>224</v>
      </c>
      <c r="H9" s="340" t="s">
        <v>90</v>
      </c>
      <c r="I9" s="341"/>
      <c r="J9" s="45"/>
      <c r="K9" s="45"/>
      <c r="M9" s="46" t="s">
        <v>91</v>
      </c>
    </row>
    <row r="10" spans="2:14" ht="30.75" customHeight="1" x14ac:dyDescent="0.25">
      <c r="B10" s="121" t="s">
        <v>225</v>
      </c>
      <c r="C10" s="342" t="s">
        <v>226</v>
      </c>
      <c r="D10" s="342"/>
      <c r="E10" s="342"/>
      <c r="F10" s="342"/>
      <c r="G10" s="342"/>
      <c r="H10" s="342"/>
      <c r="I10" s="343"/>
      <c r="J10" s="47"/>
      <c r="K10" s="47"/>
      <c r="M10" s="46"/>
    </row>
    <row r="11" spans="2:14" ht="30.75" customHeight="1" x14ac:dyDescent="0.25">
      <c r="B11" s="121" t="s">
        <v>227</v>
      </c>
      <c r="C11" s="326" t="s">
        <v>228</v>
      </c>
      <c r="D11" s="326"/>
      <c r="E11" s="326"/>
      <c r="F11" s="326"/>
      <c r="G11" s="326"/>
      <c r="H11" s="326"/>
      <c r="I11" s="331"/>
      <c r="J11" s="43"/>
      <c r="K11" s="43"/>
      <c r="M11" s="46"/>
      <c r="N11" s="34" t="s">
        <v>96</v>
      </c>
    </row>
    <row r="12" spans="2:14" ht="30.75" customHeight="1" x14ac:dyDescent="0.25">
      <c r="B12" s="121" t="s">
        <v>229</v>
      </c>
      <c r="C12" s="260" t="s">
        <v>292</v>
      </c>
      <c r="D12" s="260"/>
      <c r="E12" s="260"/>
      <c r="F12" s="260"/>
      <c r="G12" s="120" t="s">
        <v>231</v>
      </c>
      <c r="H12" s="258" t="s">
        <v>100</v>
      </c>
      <c r="I12" s="259"/>
      <c r="J12" s="43"/>
      <c r="K12" s="43"/>
      <c r="M12" s="46" t="s">
        <v>101</v>
      </c>
      <c r="N12" s="34" t="s">
        <v>78</v>
      </c>
    </row>
    <row r="13" spans="2:14" ht="30.75" customHeight="1" x14ac:dyDescent="0.25">
      <c r="B13" s="121" t="s">
        <v>232</v>
      </c>
      <c r="C13" s="336" t="s">
        <v>233</v>
      </c>
      <c r="D13" s="336"/>
      <c r="E13" s="336"/>
      <c r="F13" s="336"/>
      <c r="G13" s="120" t="s">
        <v>234</v>
      </c>
      <c r="H13" s="326" t="s">
        <v>42</v>
      </c>
      <c r="I13" s="331"/>
      <c r="J13" s="43"/>
      <c r="K13" s="43"/>
      <c r="M13" s="46" t="s">
        <v>105</v>
      </c>
    </row>
    <row r="14" spans="2:14" ht="36.75" customHeight="1" x14ac:dyDescent="0.25">
      <c r="B14" s="121" t="s">
        <v>235</v>
      </c>
      <c r="C14" s="255" t="s">
        <v>293</v>
      </c>
      <c r="D14" s="255"/>
      <c r="E14" s="255"/>
      <c r="F14" s="255"/>
      <c r="G14" s="255"/>
      <c r="H14" s="255"/>
      <c r="I14" s="261"/>
      <c r="J14" s="47"/>
      <c r="K14" s="47"/>
      <c r="M14" s="46" t="s">
        <v>108</v>
      </c>
      <c r="N14" s="34"/>
    </row>
    <row r="15" spans="2:14" ht="30.75" customHeight="1" x14ac:dyDescent="0.25">
      <c r="B15" s="121" t="s">
        <v>237</v>
      </c>
      <c r="C15" s="255" t="s">
        <v>294</v>
      </c>
      <c r="D15" s="255"/>
      <c r="E15" s="255"/>
      <c r="F15" s="255"/>
      <c r="G15" s="255"/>
      <c r="H15" s="255"/>
      <c r="I15" s="261"/>
      <c r="J15" s="48"/>
      <c r="K15" s="48"/>
      <c r="M15" s="46" t="s">
        <v>112</v>
      </c>
      <c r="N15" s="34"/>
    </row>
    <row r="16" spans="2:14" ht="30.75" customHeight="1" x14ac:dyDescent="0.25">
      <c r="B16" s="121" t="s">
        <v>239</v>
      </c>
      <c r="C16" s="323" t="s">
        <v>295</v>
      </c>
      <c r="D16" s="323"/>
      <c r="E16" s="323"/>
      <c r="F16" s="323"/>
      <c r="G16" s="323"/>
      <c r="H16" s="323"/>
      <c r="I16" s="324"/>
      <c r="J16" s="49"/>
      <c r="K16" s="49"/>
      <c r="M16" s="46"/>
      <c r="N16" s="34"/>
    </row>
    <row r="17" spans="2:14" ht="30.75" customHeight="1" x14ac:dyDescent="0.25">
      <c r="B17" s="121" t="s">
        <v>241</v>
      </c>
      <c r="C17" s="326" t="s">
        <v>296</v>
      </c>
      <c r="D17" s="326"/>
      <c r="E17" s="326"/>
      <c r="F17" s="326"/>
      <c r="G17" s="326"/>
      <c r="H17" s="326"/>
      <c r="I17" s="331"/>
      <c r="J17" s="50"/>
      <c r="K17" s="50"/>
      <c r="M17" s="46" t="s">
        <v>100</v>
      </c>
      <c r="N17" s="34"/>
    </row>
    <row r="18" spans="2:14" ht="18" customHeight="1" x14ac:dyDescent="0.25">
      <c r="B18" s="310" t="s">
        <v>243</v>
      </c>
      <c r="C18" s="332" t="s">
        <v>244</v>
      </c>
      <c r="D18" s="332"/>
      <c r="E18" s="332"/>
      <c r="F18" s="333" t="s">
        <v>245</v>
      </c>
      <c r="G18" s="333"/>
      <c r="H18" s="333"/>
      <c r="I18" s="334"/>
      <c r="J18" s="51"/>
      <c r="K18" s="51"/>
      <c r="M18" s="46" t="s">
        <v>122</v>
      </c>
      <c r="N18" s="34"/>
    </row>
    <row r="19" spans="2:14" ht="29.25" customHeight="1" x14ac:dyDescent="0.25">
      <c r="B19" s="310"/>
      <c r="C19" s="323" t="s">
        <v>297</v>
      </c>
      <c r="D19" s="323"/>
      <c r="E19" s="323"/>
      <c r="F19" s="323" t="s">
        <v>298</v>
      </c>
      <c r="G19" s="323"/>
      <c r="H19" s="323"/>
      <c r="I19" s="324"/>
      <c r="J19" s="49"/>
      <c r="K19" s="49"/>
      <c r="M19" s="46" t="s">
        <v>126</v>
      </c>
      <c r="N19" s="34"/>
    </row>
    <row r="20" spans="2:14" ht="30.75" customHeight="1" x14ac:dyDescent="0.25">
      <c r="B20" s="121" t="s">
        <v>248</v>
      </c>
      <c r="C20" s="323" t="s">
        <v>299</v>
      </c>
      <c r="D20" s="323"/>
      <c r="E20" s="323"/>
      <c r="F20" s="259" t="s">
        <v>300</v>
      </c>
      <c r="G20" s="259"/>
      <c r="H20" s="259"/>
      <c r="I20" s="259"/>
      <c r="J20" s="43"/>
      <c r="K20" s="43"/>
      <c r="M20" s="46"/>
      <c r="N20" s="34"/>
    </row>
    <row r="21" spans="2:14" ht="62.25" customHeight="1" x14ac:dyDescent="0.25">
      <c r="B21" s="121" t="s">
        <v>251</v>
      </c>
      <c r="C21" s="369" t="s">
        <v>370</v>
      </c>
      <c r="D21" s="369"/>
      <c r="E21" s="369"/>
      <c r="F21" s="328" t="s">
        <v>355</v>
      </c>
      <c r="G21" s="328"/>
      <c r="H21" s="328"/>
      <c r="I21" s="328"/>
      <c r="J21" s="48"/>
      <c r="K21" s="48"/>
      <c r="M21" s="52"/>
      <c r="N21" s="34"/>
    </row>
    <row r="22" spans="2:14" ht="23.25" customHeight="1" x14ac:dyDescent="0.25">
      <c r="B22" s="121" t="s">
        <v>253</v>
      </c>
      <c r="C22" s="329">
        <v>44927</v>
      </c>
      <c r="D22" s="329"/>
      <c r="E22" s="329"/>
      <c r="F22" s="120" t="s">
        <v>254</v>
      </c>
      <c r="G22" s="187">
        <v>2</v>
      </c>
      <c r="H22" s="120" t="s">
        <v>255</v>
      </c>
      <c r="I22" s="197">
        <v>5</v>
      </c>
      <c r="J22" s="53"/>
      <c r="K22" s="53"/>
      <c r="M22" s="52"/>
    </row>
    <row r="23" spans="2:14" ht="27" customHeight="1" x14ac:dyDescent="0.25">
      <c r="B23" s="121" t="s">
        <v>256</v>
      </c>
      <c r="C23" s="329">
        <v>45291</v>
      </c>
      <c r="D23" s="329"/>
      <c r="E23" s="329"/>
      <c r="F23" s="120" t="s">
        <v>257</v>
      </c>
      <c r="G23" s="363">
        <v>2</v>
      </c>
      <c r="H23" s="363"/>
      <c r="I23" s="363"/>
      <c r="J23" s="54"/>
      <c r="K23" s="54"/>
      <c r="M23" s="52"/>
    </row>
    <row r="24" spans="2:14" ht="30.75" customHeight="1" x14ac:dyDescent="0.25">
      <c r="B24" s="122" t="s">
        <v>258</v>
      </c>
      <c r="C24" s="257" t="s">
        <v>112</v>
      </c>
      <c r="D24" s="257"/>
      <c r="E24" s="257"/>
      <c r="F24" s="123" t="s">
        <v>259</v>
      </c>
      <c r="G24" s="323" t="s">
        <v>260</v>
      </c>
      <c r="H24" s="323"/>
      <c r="I24" s="324"/>
      <c r="J24" s="51"/>
      <c r="K24" s="51"/>
      <c r="M24" s="52"/>
    </row>
    <row r="25" spans="2:14" ht="22.5" customHeight="1" x14ac:dyDescent="0.25">
      <c r="B25" s="325" t="s">
        <v>261</v>
      </c>
      <c r="C25" s="325"/>
      <c r="D25" s="325"/>
      <c r="E25" s="325"/>
      <c r="F25" s="325"/>
      <c r="G25" s="325"/>
      <c r="H25" s="325"/>
      <c r="I25" s="325"/>
      <c r="J25" s="33"/>
      <c r="K25" s="33"/>
      <c r="M25" s="52"/>
    </row>
    <row r="26" spans="2:14" ht="43.5" customHeight="1" x14ac:dyDescent="0.25">
      <c r="B26" s="124" t="s">
        <v>142</v>
      </c>
      <c r="C26" s="184" t="s">
        <v>262</v>
      </c>
      <c r="D26" s="184" t="s">
        <v>263</v>
      </c>
      <c r="E26" s="125" t="s">
        <v>264</v>
      </c>
      <c r="F26" s="184" t="s">
        <v>265</v>
      </c>
      <c r="G26" s="184" t="s">
        <v>266</v>
      </c>
      <c r="H26" s="125" t="s">
        <v>267</v>
      </c>
      <c r="I26" s="126" t="s">
        <v>268</v>
      </c>
      <c r="J26" s="49"/>
      <c r="K26" s="49"/>
      <c r="M26" s="52"/>
    </row>
    <row r="27" spans="2:14" ht="19.5" customHeight="1" x14ac:dyDescent="0.25">
      <c r="B27" s="127" t="s">
        <v>151</v>
      </c>
      <c r="C27" s="198">
        <v>0.16669999999999999</v>
      </c>
      <c r="D27" s="145">
        <v>0.16669999999999999</v>
      </c>
      <c r="E27" s="200">
        <f t="shared" ref="E27:E38" si="0">IF(OR(C27=0,C27=""),0,D27/C27)</f>
        <v>1</v>
      </c>
      <c r="F27" s="367">
        <f>SUM(C27:C38)</f>
        <v>2.0001000000000007</v>
      </c>
      <c r="G27" s="361">
        <f>SUM(D27:D38)</f>
        <v>0.16669999999999999</v>
      </c>
      <c r="H27" s="199">
        <f>+(D27*100%)/$G$23</f>
        <v>8.3349999999999994E-2</v>
      </c>
      <c r="I27" s="368">
        <f>G27+I22</f>
        <v>5.1666999999999996</v>
      </c>
      <c r="J27" s="69"/>
      <c r="K27" s="69"/>
      <c r="M27" s="52"/>
    </row>
    <row r="28" spans="2:14" ht="19.5" customHeight="1" x14ac:dyDescent="0.25">
      <c r="B28" s="127" t="s">
        <v>152</v>
      </c>
      <c r="C28" s="198">
        <v>0.1666</v>
      </c>
      <c r="D28" s="145"/>
      <c r="E28" s="200">
        <f t="shared" si="0"/>
        <v>0</v>
      </c>
      <c r="F28" s="367"/>
      <c r="G28" s="361"/>
      <c r="H28" s="199" t="str">
        <f>+IF(D28="","",((D28*100%)/$G$23)+H27)</f>
        <v/>
      </c>
      <c r="I28" s="368"/>
      <c r="J28" s="69"/>
      <c r="K28" s="69"/>
      <c r="M28" s="52"/>
    </row>
    <row r="29" spans="2:14" ht="19.5" customHeight="1" x14ac:dyDescent="0.25">
      <c r="B29" s="127" t="s">
        <v>153</v>
      </c>
      <c r="C29" s="198">
        <v>0.22919999999999999</v>
      </c>
      <c r="D29" s="145"/>
      <c r="E29" s="200">
        <f t="shared" si="0"/>
        <v>0</v>
      </c>
      <c r="F29" s="367"/>
      <c r="G29" s="361"/>
      <c r="H29" s="199" t="str">
        <f t="shared" ref="H29:H38" si="1">+IF(D29="","",((D29*100%)/$G$23)+H28)</f>
        <v/>
      </c>
      <c r="I29" s="368"/>
      <c r="J29" s="69"/>
      <c r="K29" s="69"/>
      <c r="M29" s="52"/>
    </row>
    <row r="30" spans="2:14" ht="19.5" customHeight="1" x14ac:dyDescent="0.25">
      <c r="B30" s="127" t="s">
        <v>154</v>
      </c>
      <c r="C30" s="198">
        <v>0.1406</v>
      </c>
      <c r="D30" s="145"/>
      <c r="E30" s="200">
        <f t="shared" si="0"/>
        <v>0</v>
      </c>
      <c r="F30" s="367"/>
      <c r="G30" s="361"/>
      <c r="H30" s="199" t="str">
        <f t="shared" si="1"/>
        <v/>
      </c>
      <c r="I30" s="368"/>
      <c r="J30" s="69"/>
      <c r="K30" s="202"/>
    </row>
    <row r="31" spans="2:14" ht="19.5" customHeight="1" x14ac:dyDescent="0.25">
      <c r="B31" s="127" t="s">
        <v>155</v>
      </c>
      <c r="C31" s="198">
        <v>0.1406</v>
      </c>
      <c r="D31" s="145"/>
      <c r="E31" s="200">
        <f t="shared" si="0"/>
        <v>0</v>
      </c>
      <c r="F31" s="367"/>
      <c r="G31" s="361"/>
      <c r="H31" s="199" t="str">
        <f>+IF(D31="","",((D31*100%)/$G$23)+H30)</f>
        <v/>
      </c>
      <c r="I31" s="368"/>
      <c r="J31" s="69"/>
      <c r="K31" s="202"/>
    </row>
    <row r="32" spans="2:14" ht="19.5" customHeight="1" x14ac:dyDescent="0.25">
      <c r="B32" s="127" t="s">
        <v>156</v>
      </c>
      <c r="C32" s="198">
        <v>0.1406</v>
      </c>
      <c r="D32" s="145"/>
      <c r="E32" s="200">
        <f t="shared" si="0"/>
        <v>0</v>
      </c>
      <c r="F32" s="367"/>
      <c r="G32" s="361"/>
      <c r="H32" s="199" t="str">
        <f t="shared" si="1"/>
        <v/>
      </c>
      <c r="I32" s="368"/>
      <c r="J32" s="69"/>
      <c r="K32" s="202"/>
    </row>
    <row r="33" spans="2:11" ht="19.5" customHeight="1" x14ac:dyDescent="0.25">
      <c r="B33" s="127" t="s">
        <v>157</v>
      </c>
      <c r="C33" s="198">
        <v>0.1406</v>
      </c>
      <c r="D33" s="145"/>
      <c r="E33" s="200">
        <f t="shared" si="0"/>
        <v>0</v>
      </c>
      <c r="F33" s="367"/>
      <c r="G33" s="361"/>
      <c r="H33" s="199" t="str">
        <f t="shared" si="1"/>
        <v/>
      </c>
      <c r="I33" s="368"/>
      <c r="J33" s="69"/>
      <c r="K33" s="69"/>
    </row>
    <row r="34" spans="2:11" ht="19.5" customHeight="1" x14ac:dyDescent="0.25">
      <c r="B34" s="127" t="s">
        <v>158</v>
      </c>
      <c r="C34" s="198">
        <v>0.1406</v>
      </c>
      <c r="D34" s="145"/>
      <c r="E34" s="200">
        <f t="shared" si="0"/>
        <v>0</v>
      </c>
      <c r="F34" s="367"/>
      <c r="G34" s="361"/>
      <c r="H34" s="199" t="str">
        <f t="shared" si="1"/>
        <v/>
      </c>
      <c r="I34" s="368"/>
      <c r="J34" s="69"/>
      <c r="K34" s="69"/>
    </row>
    <row r="35" spans="2:11" ht="19.5" customHeight="1" x14ac:dyDescent="0.25">
      <c r="B35" s="127" t="s">
        <v>159</v>
      </c>
      <c r="C35" s="198">
        <v>0.1406</v>
      </c>
      <c r="D35" s="145"/>
      <c r="E35" s="200">
        <f t="shared" si="0"/>
        <v>0</v>
      </c>
      <c r="F35" s="367"/>
      <c r="G35" s="361"/>
      <c r="H35" s="199" t="str">
        <f t="shared" si="1"/>
        <v/>
      </c>
      <c r="I35" s="368"/>
      <c r="J35" s="69"/>
      <c r="K35" s="69"/>
    </row>
    <row r="36" spans="2:11" ht="19.5" customHeight="1" x14ac:dyDescent="0.25">
      <c r="B36" s="127" t="s">
        <v>160</v>
      </c>
      <c r="C36" s="198">
        <v>0.14099999999999999</v>
      </c>
      <c r="D36" s="146"/>
      <c r="E36" s="200">
        <f t="shared" si="0"/>
        <v>0</v>
      </c>
      <c r="F36" s="367"/>
      <c r="G36" s="361"/>
      <c r="H36" s="199" t="str">
        <f t="shared" si="1"/>
        <v/>
      </c>
      <c r="I36" s="368"/>
      <c r="J36" s="69"/>
      <c r="K36" s="69"/>
    </row>
    <row r="37" spans="2:11" ht="19.5" customHeight="1" x14ac:dyDescent="0.25">
      <c r="B37" s="127" t="s">
        <v>161</v>
      </c>
      <c r="C37" s="198">
        <v>0.26540000000000002</v>
      </c>
      <c r="D37" s="145"/>
      <c r="E37" s="200">
        <f t="shared" si="0"/>
        <v>0</v>
      </c>
      <c r="F37" s="367"/>
      <c r="G37" s="361"/>
      <c r="H37" s="199" t="str">
        <f t="shared" si="1"/>
        <v/>
      </c>
      <c r="I37" s="368"/>
      <c r="J37" s="69"/>
      <c r="K37" s="69"/>
    </row>
    <row r="38" spans="2:11" ht="19.5" customHeight="1" x14ac:dyDescent="0.25">
      <c r="B38" s="127" t="s">
        <v>162</v>
      </c>
      <c r="C38" s="198">
        <v>0.18759999999999999</v>
      </c>
      <c r="D38" s="145"/>
      <c r="E38" s="200">
        <f t="shared" si="0"/>
        <v>0</v>
      </c>
      <c r="F38" s="367"/>
      <c r="G38" s="361"/>
      <c r="H38" s="199" t="str">
        <f t="shared" si="1"/>
        <v/>
      </c>
      <c r="I38" s="368"/>
      <c r="J38" s="69"/>
      <c r="K38" s="69"/>
    </row>
    <row r="39" spans="2:11" ht="108.75" customHeight="1" x14ac:dyDescent="0.25">
      <c r="B39" s="191" t="s">
        <v>269</v>
      </c>
      <c r="C39" s="304" t="s">
        <v>382</v>
      </c>
      <c r="D39" s="304"/>
      <c r="E39" s="304"/>
      <c r="F39" s="304"/>
      <c r="G39" s="304"/>
      <c r="H39" s="304"/>
      <c r="I39" s="305"/>
      <c r="J39" s="71"/>
      <c r="K39" s="71"/>
    </row>
    <row r="40" spans="2:11" ht="36.6" customHeight="1" x14ac:dyDescent="0.25">
      <c r="B40" s="318"/>
      <c r="C40" s="319"/>
      <c r="D40" s="319"/>
      <c r="E40" s="319"/>
      <c r="F40" s="319"/>
      <c r="G40" s="319"/>
      <c r="H40" s="319"/>
      <c r="I40" s="320"/>
      <c r="J40" s="33"/>
      <c r="K40" s="33"/>
    </row>
    <row r="41" spans="2:11" ht="36.6" customHeight="1" x14ac:dyDescent="0.25">
      <c r="B41" s="318"/>
      <c r="C41" s="319"/>
      <c r="D41" s="319"/>
      <c r="E41" s="319"/>
      <c r="F41" s="319"/>
      <c r="G41" s="319"/>
      <c r="H41" s="319"/>
      <c r="I41" s="320"/>
      <c r="J41" s="71"/>
      <c r="K41" s="71"/>
    </row>
    <row r="42" spans="2:11" ht="36.6" customHeight="1" x14ac:dyDescent="0.25">
      <c r="B42" s="318"/>
      <c r="C42" s="319"/>
      <c r="D42" s="319"/>
      <c r="E42" s="319"/>
      <c r="F42" s="319"/>
      <c r="G42" s="319"/>
      <c r="H42" s="319"/>
      <c r="I42" s="320"/>
      <c r="J42" s="71"/>
      <c r="K42" s="71"/>
    </row>
    <row r="43" spans="2:11" ht="36.6" customHeight="1" x14ac:dyDescent="0.25">
      <c r="B43" s="318"/>
      <c r="C43" s="319"/>
      <c r="D43" s="319"/>
      <c r="E43" s="319"/>
      <c r="F43" s="319"/>
      <c r="G43" s="319"/>
      <c r="H43" s="319"/>
      <c r="I43" s="320"/>
      <c r="J43" s="71"/>
      <c r="K43" s="71"/>
    </row>
    <row r="44" spans="2:11" ht="36.6" customHeight="1" x14ac:dyDescent="0.25">
      <c r="B44" s="318"/>
      <c r="C44" s="319"/>
      <c r="D44" s="319"/>
      <c r="E44" s="319"/>
      <c r="F44" s="319"/>
      <c r="G44" s="319"/>
      <c r="H44" s="319"/>
      <c r="I44" s="320"/>
      <c r="J44" s="31"/>
      <c r="K44" s="31"/>
    </row>
    <row r="45" spans="2:11" ht="96.75" customHeight="1" x14ac:dyDescent="0.25">
      <c r="B45" s="121" t="s">
        <v>270</v>
      </c>
      <c r="C45" s="304" t="s">
        <v>363</v>
      </c>
      <c r="D45" s="304"/>
      <c r="E45" s="304"/>
      <c r="F45" s="304"/>
      <c r="G45" s="304"/>
      <c r="H45" s="304"/>
      <c r="I45" s="305"/>
      <c r="J45" s="72"/>
      <c r="K45" s="72"/>
    </row>
    <row r="46" spans="2:11" ht="32.25" customHeight="1" x14ac:dyDescent="0.25">
      <c r="B46" s="121" t="s">
        <v>271</v>
      </c>
      <c r="C46" s="304" t="s">
        <v>359</v>
      </c>
      <c r="D46" s="304"/>
      <c r="E46" s="304"/>
      <c r="F46" s="304"/>
      <c r="G46" s="304"/>
      <c r="H46" s="304"/>
      <c r="I46" s="305"/>
      <c r="J46" s="72"/>
      <c r="K46" s="72"/>
    </row>
    <row r="47" spans="2:11" ht="66" customHeight="1" x14ac:dyDescent="0.25">
      <c r="B47" s="192" t="s">
        <v>272</v>
      </c>
      <c r="C47" s="306" t="s">
        <v>362</v>
      </c>
      <c r="D47" s="306"/>
      <c r="E47" s="306"/>
      <c r="F47" s="306"/>
      <c r="G47" s="306"/>
      <c r="H47" s="306"/>
      <c r="I47" s="306"/>
      <c r="J47" s="72"/>
      <c r="K47" s="72"/>
    </row>
    <row r="48" spans="2:11" ht="22.5" customHeight="1" x14ac:dyDescent="0.25">
      <c r="B48" s="307" t="s">
        <v>273</v>
      </c>
      <c r="C48" s="308"/>
      <c r="D48" s="308"/>
      <c r="E48" s="308"/>
      <c r="F48" s="308"/>
      <c r="G48" s="308"/>
      <c r="H48" s="308"/>
      <c r="I48" s="309"/>
      <c r="J48" s="72"/>
      <c r="K48" s="72"/>
    </row>
    <row r="49" spans="2:11" ht="22.5" customHeight="1" x14ac:dyDescent="0.25">
      <c r="B49" s="310" t="s">
        <v>274</v>
      </c>
      <c r="C49" s="186" t="s">
        <v>275</v>
      </c>
      <c r="D49" s="311" t="s">
        <v>276</v>
      </c>
      <c r="E49" s="311"/>
      <c r="F49" s="311"/>
      <c r="G49" s="311" t="s">
        <v>277</v>
      </c>
      <c r="H49" s="311"/>
      <c r="I49" s="312"/>
      <c r="J49" s="75"/>
      <c r="K49" s="75"/>
    </row>
    <row r="50" spans="2:11" ht="30.75" customHeight="1" x14ac:dyDescent="0.25">
      <c r="B50" s="310"/>
      <c r="C50" s="183" t="s">
        <v>352</v>
      </c>
      <c r="D50" s="313" t="s">
        <v>352</v>
      </c>
      <c r="E50" s="313"/>
      <c r="F50" s="313"/>
      <c r="G50" s="313" t="s">
        <v>352</v>
      </c>
      <c r="H50" s="313"/>
      <c r="I50" s="314"/>
      <c r="J50" s="75"/>
      <c r="K50" s="75"/>
    </row>
    <row r="51" spans="2:11" ht="32.25" customHeight="1" x14ac:dyDescent="0.25">
      <c r="B51" s="193" t="s">
        <v>278</v>
      </c>
      <c r="C51" s="354" t="s">
        <v>376</v>
      </c>
      <c r="D51" s="354"/>
      <c r="E51" s="354"/>
      <c r="F51" s="354"/>
      <c r="G51" s="354"/>
      <c r="H51" s="354"/>
      <c r="I51" s="355"/>
      <c r="J51" s="78"/>
      <c r="K51" s="78"/>
    </row>
    <row r="52" spans="2:11" ht="28.5" customHeight="1" x14ac:dyDescent="0.25">
      <c r="B52" s="194" t="s">
        <v>279</v>
      </c>
      <c r="C52" s="356" t="s">
        <v>375</v>
      </c>
      <c r="D52" s="356"/>
      <c r="E52" s="356"/>
      <c r="F52" s="356"/>
      <c r="G52" s="356"/>
      <c r="H52" s="356"/>
      <c r="I52" s="357"/>
      <c r="J52" s="78"/>
      <c r="K52" s="78"/>
    </row>
    <row r="53" spans="2:11" ht="30" customHeight="1" x14ac:dyDescent="0.25">
      <c r="B53" s="192" t="s">
        <v>280</v>
      </c>
      <c r="C53" s="313" t="s">
        <v>374</v>
      </c>
      <c r="D53" s="313"/>
      <c r="E53" s="313"/>
      <c r="F53" s="313"/>
      <c r="G53" s="313"/>
      <c r="H53" s="313"/>
      <c r="I53" s="314"/>
      <c r="J53" s="82"/>
      <c r="K53" s="82"/>
    </row>
    <row r="54" spans="2:11" ht="31.5" customHeight="1" thickBot="1" x14ac:dyDescent="0.3">
      <c r="B54" s="195" t="s">
        <v>281</v>
      </c>
      <c r="C54" s="358" t="s">
        <v>352</v>
      </c>
      <c r="D54" s="358"/>
      <c r="E54" s="358"/>
      <c r="F54" s="358"/>
      <c r="G54" s="358"/>
      <c r="H54" s="358"/>
      <c r="I54" s="359"/>
      <c r="J54" s="88"/>
      <c r="K54" s="88"/>
    </row>
    <row r="55" spans="2:11" x14ac:dyDescent="0.25">
      <c r="B55" s="130"/>
      <c r="C55" s="131"/>
      <c r="D55" s="131"/>
      <c r="E55" s="132"/>
      <c r="F55" s="132"/>
      <c r="G55" s="133"/>
      <c r="H55" s="134"/>
      <c r="I55" s="131"/>
      <c r="J55" s="88"/>
      <c r="K55" s="88"/>
    </row>
    <row r="56" spans="2:11" x14ac:dyDescent="0.25">
      <c r="B56" s="130"/>
      <c r="C56" s="131"/>
      <c r="D56" s="131"/>
      <c r="E56" s="132"/>
      <c r="F56" s="132"/>
      <c r="G56" s="133"/>
      <c r="H56" s="134"/>
      <c r="I56" s="131"/>
      <c r="J56" s="88"/>
      <c r="K56" s="88"/>
    </row>
    <row r="57" spans="2:11" x14ac:dyDescent="0.25">
      <c r="B57" s="130"/>
      <c r="C57" s="131"/>
      <c r="D57" s="131"/>
      <c r="E57" s="132"/>
      <c r="F57" s="132"/>
      <c r="G57" s="133"/>
      <c r="H57" s="134"/>
      <c r="I57" s="131"/>
      <c r="J57" s="88"/>
      <c r="K57" s="88"/>
    </row>
    <row r="58" spans="2:11" x14ac:dyDescent="0.25">
      <c r="B58" s="130"/>
      <c r="C58" s="131"/>
      <c r="D58" s="131"/>
      <c r="E58" s="132"/>
      <c r="F58" s="132"/>
      <c r="G58" s="133"/>
      <c r="H58" s="134"/>
      <c r="I58" s="131"/>
      <c r="J58" s="88"/>
      <c r="K58" s="88"/>
    </row>
    <row r="59" spans="2:11" hidden="1" x14ac:dyDescent="0.25">
      <c r="B59" s="130"/>
      <c r="C59" s="131"/>
      <c r="D59" s="131"/>
      <c r="E59" s="132"/>
      <c r="F59" s="132"/>
      <c r="G59" s="133"/>
      <c r="H59" s="134"/>
      <c r="I59" s="131"/>
      <c r="J59" s="88"/>
      <c r="K59" s="88"/>
    </row>
    <row r="60" spans="2:11" ht="25.5" hidden="1" customHeight="1" x14ac:dyDescent="0.25">
      <c r="B60" s="130"/>
      <c r="C60" s="131"/>
      <c r="D60" s="131"/>
      <c r="E60" s="132"/>
      <c r="F60" s="132"/>
      <c r="G60" s="133"/>
      <c r="H60" s="134"/>
      <c r="I60" s="131"/>
      <c r="J60" s="88"/>
      <c r="K60" s="88"/>
    </row>
  </sheetData>
  <sheetProtection algorithmName="SHA-512" hashValue="86BbYLRwQomu97jDl+chDRbhM099Znu8uOHd8DJc/Sv70rq6ftYfBDymqWrzRn7jdzRInhrKJRH6OTAzB97Lsg==" saltValue="dXmCi105/ipVYQkXsa8Ak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C39" sqref="C39:I39"/>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9.140625" style="28" hidden="1" customWidth="1"/>
    <col min="25" max="1024" width="9.140625" style="25" hidden="1" customWidth="1"/>
    <col min="1025" max="16384" width="9.140625" hidden="1"/>
  </cols>
  <sheetData>
    <row r="1" spans="2:14" ht="37.5" customHeight="1" x14ac:dyDescent="0.25">
      <c r="B1" s="351"/>
      <c r="C1" s="281" t="s">
        <v>1</v>
      </c>
      <c r="D1" s="281"/>
      <c r="E1" s="281"/>
      <c r="F1" s="281"/>
      <c r="G1" s="281"/>
      <c r="H1" s="281"/>
      <c r="I1" s="282"/>
      <c r="J1" s="29"/>
      <c r="K1" s="29"/>
      <c r="M1" s="30" t="s">
        <v>61</v>
      </c>
    </row>
    <row r="2" spans="2:14" ht="37.5" customHeight="1" x14ac:dyDescent="0.25">
      <c r="B2" s="352"/>
      <c r="C2" s="283" t="s">
        <v>210</v>
      </c>
      <c r="D2" s="283"/>
      <c r="E2" s="283"/>
      <c r="F2" s="283"/>
      <c r="G2" s="283"/>
      <c r="H2" s="283"/>
      <c r="I2" s="353"/>
      <c r="J2" s="29"/>
      <c r="K2" s="29"/>
      <c r="M2" s="30" t="s">
        <v>62</v>
      </c>
    </row>
    <row r="3" spans="2:14" ht="37.5" customHeight="1" x14ac:dyDescent="0.25">
      <c r="B3" s="352"/>
      <c r="C3" s="283" t="s">
        <v>211</v>
      </c>
      <c r="D3" s="283"/>
      <c r="E3" s="283"/>
      <c r="F3" s="283" t="s">
        <v>212</v>
      </c>
      <c r="G3" s="283"/>
      <c r="H3" s="283"/>
      <c r="I3" s="353"/>
      <c r="J3" s="29"/>
      <c r="K3" s="29"/>
      <c r="M3" s="30" t="s">
        <v>64</v>
      </c>
    </row>
    <row r="4" spans="2:14" ht="23.25" customHeight="1" x14ac:dyDescent="0.25">
      <c r="B4" s="344"/>
      <c r="C4" s="345"/>
      <c r="D4" s="345"/>
      <c r="E4" s="345"/>
      <c r="F4" s="345"/>
      <c r="G4" s="345"/>
      <c r="H4" s="345"/>
      <c r="I4" s="346"/>
      <c r="J4" s="31"/>
      <c r="K4" s="31"/>
    </row>
    <row r="5" spans="2:14" ht="24" customHeight="1" x14ac:dyDescent="0.25">
      <c r="B5" s="347" t="s">
        <v>213</v>
      </c>
      <c r="C5" s="348"/>
      <c r="D5" s="348"/>
      <c r="E5" s="348"/>
      <c r="F5" s="348"/>
      <c r="G5" s="348"/>
      <c r="H5" s="348"/>
      <c r="I5" s="349"/>
      <c r="J5" s="33"/>
      <c r="K5" s="33"/>
      <c r="N5" s="34" t="s">
        <v>71</v>
      </c>
    </row>
    <row r="6" spans="2:14" ht="30.75" customHeight="1" x14ac:dyDescent="0.25">
      <c r="B6" s="121" t="s">
        <v>214</v>
      </c>
      <c r="C6" s="185">
        <v>4</v>
      </c>
      <c r="D6" s="350" t="s">
        <v>215</v>
      </c>
      <c r="E6" s="350"/>
      <c r="F6" s="327" t="s">
        <v>301</v>
      </c>
      <c r="G6" s="327"/>
      <c r="H6" s="327"/>
      <c r="I6" s="335"/>
      <c r="J6" s="37"/>
      <c r="K6" s="37"/>
      <c r="M6" s="30" t="s">
        <v>75</v>
      </c>
      <c r="N6" s="34" t="s">
        <v>76</v>
      </c>
    </row>
    <row r="7" spans="2:14" ht="30.75" customHeight="1" x14ac:dyDescent="0.25">
      <c r="B7" s="121" t="s">
        <v>217</v>
      </c>
      <c r="C7" s="185" t="s">
        <v>78</v>
      </c>
      <c r="D7" s="350" t="s">
        <v>218</v>
      </c>
      <c r="E7" s="350"/>
      <c r="F7" s="327" t="s">
        <v>219</v>
      </c>
      <c r="G7" s="327"/>
      <c r="H7" s="120" t="s">
        <v>220</v>
      </c>
      <c r="I7" s="189" t="s">
        <v>78</v>
      </c>
      <c r="J7" s="43"/>
      <c r="K7" s="43"/>
      <c r="M7" s="30" t="s">
        <v>82</v>
      </c>
      <c r="N7" s="34" t="s">
        <v>83</v>
      </c>
    </row>
    <row r="8" spans="2:14" ht="30.75" customHeight="1" x14ac:dyDescent="0.25">
      <c r="B8" s="121" t="s">
        <v>221</v>
      </c>
      <c r="C8" s="327" t="s">
        <v>222</v>
      </c>
      <c r="D8" s="327"/>
      <c r="E8" s="327"/>
      <c r="F8" s="327"/>
      <c r="G8" s="120" t="s">
        <v>223</v>
      </c>
      <c r="H8" s="337">
        <v>7555</v>
      </c>
      <c r="I8" s="338"/>
      <c r="J8" s="44"/>
      <c r="K8" s="44"/>
      <c r="M8" s="30" t="s">
        <v>87</v>
      </c>
      <c r="N8" s="34" t="s">
        <v>42</v>
      </c>
    </row>
    <row r="9" spans="2:14" ht="30.75" customHeight="1" x14ac:dyDescent="0.25">
      <c r="B9" s="121" t="s">
        <v>62</v>
      </c>
      <c r="C9" s="339" t="s">
        <v>82</v>
      </c>
      <c r="D9" s="339"/>
      <c r="E9" s="339"/>
      <c r="F9" s="339"/>
      <c r="G9" s="120" t="s">
        <v>224</v>
      </c>
      <c r="H9" s="340" t="s">
        <v>90</v>
      </c>
      <c r="I9" s="341"/>
      <c r="J9" s="45"/>
      <c r="K9" s="45"/>
      <c r="M9" s="46" t="s">
        <v>91</v>
      </c>
    </row>
    <row r="10" spans="2:14" ht="30.75" customHeight="1" x14ac:dyDescent="0.25">
      <c r="B10" s="121" t="s">
        <v>225</v>
      </c>
      <c r="C10" s="342" t="s">
        <v>226</v>
      </c>
      <c r="D10" s="342"/>
      <c r="E10" s="342"/>
      <c r="F10" s="342"/>
      <c r="G10" s="342"/>
      <c r="H10" s="342"/>
      <c r="I10" s="343"/>
      <c r="J10" s="47"/>
      <c r="K10" s="47"/>
      <c r="M10" s="46"/>
    </row>
    <row r="11" spans="2:14" ht="30.75" customHeight="1" x14ac:dyDescent="0.25">
      <c r="B11" s="121" t="s">
        <v>227</v>
      </c>
      <c r="C11" s="326" t="s">
        <v>228</v>
      </c>
      <c r="D11" s="326"/>
      <c r="E11" s="326"/>
      <c r="F11" s="326"/>
      <c r="G11" s="326"/>
      <c r="H11" s="326"/>
      <c r="I11" s="331"/>
      <c r="J11" s="43"/>
      <c r="K11" s="43"/>
      <c r="M11" s="46"/>
      <c r="N11" s="34" t="s">
        <v>96</v>
      </c>
    </row>
    <row r="12" spans="2:14" ht="30.75" customHeight="1" x14ac:dyDescent="0.25">
      <c r="B12" s="121" t="s">
        <v>229</v>
      </c>
      <c r="C12" s="260" t="s">
        <v>302</v>
      </c>
      <c r="D12" s="260"/>
      <c r="E12" s="260"/>
      <c r="F12" s="260"/>
      <c r="G12" s="120" t="s">
        <v>231</v>
      </c>
      <c r="H12" s="258" t="s">
        <v>100</v>
      </c>
      <c r="I12" s="259"/>
      <c r="J12" s="43"/>
      <c r="K12" s="43"/>
      <c r="M12" s="46" t="s">
        <v>101</v>
      </c>
      <c r="N12" s="34" t="s">
        <v>78</v>
      </c>
    </row>
    <row r="13" spans="2:14" ht="30.75" customHeight="1" x14ac:dyDescent="0.25">
      <c r="B13" s="121" t="s">
        <v>232</v>
      </c>
      <c r="C13" s="336" t="s">
        <v>233</v>
      </c>
      <c r="D13" s="336"/>
      <c r="E13" s="336"/>
      <c r="F13" s="336"/>
      <c r="G13" s="120" t="s">
        <v>234</v>
      </c>
      <c r="H13" s="326" t="s">
        <v>42</v>
      </c>
      <c r="I13" s="331"/>
      <c r="J13" s="43"/>
      <c r="K13" s="43"/>
      <c r="M13" s="46" t="s">
        <v>105</v>
      </c>
    </row>
    <row r="14" spans="2:14" ht="36.75" customHeight="1" x14ac:dyDescent="0.25">
      <c r="B14" s="121" t="s">
        <v>235</v>
      </c>
      <c r="C14" s="330" t="s">
        <v>303</v>
      </c>
      <c r="D14" s="330"/>
      <c r="E14" s="330"/>
      <c r="F14" s="330"/>
      <c r="G14" s="330"/>
      <c r="H14" s="330"/>
      <c r="I14" s="264"/>
      <c r="J14" s="47"/>
      <c r="K14" s="47"/>
      <c r="M14" s="46" t="s">
        <v>108</v>
      </c>
      <c r="N14" s="34"/>
    </row>
    <row r="15" spans="2:14" ht="30.75" customHeight="1" x14ac:dyDescent="0.25">
      <c r="B15" s="121" t="s">
        <v>237</v>
      </c>
      <c r="C15" s="255" t="s">
        <v>294</v>
      </c>
      <c r="D15" s="255"/>
      <c r="E15" s="255"/>
      <c r="F15" s="255"/>
      <c r="G15" s="255"/>
      <c r="H15" s="255"/>
      <c r="I15" s="261"/>
      <c r="J15" s="48"/>
      <c r="K15" s="48"/>
      <c r="M15" s="46" t="s">
        <v>112</v>
      </c>
      <c r="N15" s="34"/>
    </row>
    <row r="16" spans="2:14" ht="30.75" customHeight="1" x14ac:dyDescent="0.25">
      <c r="B16" s="121" t="s">
        <v>239</v>
      </c>
      <c r="C16" s="323" t="s">
        <v>304</v>
      </c>
      <c r="D16" s="323"/>
      <c r="E16" s="323"/>
      <c r="F16" s="323"/>
      <c r="G16" s="323"/>
      <c r="H16" s="323"/>
      <c r="I16" s="324"/>
      <c r="J16" s="49"/>
      <c r="K16" s="49"/>
      <c r="M16" s="46"/>
      <c r="N16" s="34"/>
    </row>
    <row r="17" spans="2:14" ht="30.75" customHeight="1" x14ac:dyDescent="0.25">
      <c r="B17" s="121" t="s">
        <v>241</v>
      </c>
      <c r="C17" s="326" t="s">
        <v>305</v>
      </c>
      <c r="D17" s="326"/>
      <c r="E17" s="326"/>
      <c r="F17" s="326"/>
      <c r="G17" s="326"/>
      <c r="H17" s="326"/>
      <c r="I17" s="331"/>
      <c r="J17" s="50"/>
      <c r="K17" s="50"/>
      <c r="M17" s="46" t="s">
        <v>100</v>
      </c>
      <c r="N17" s="34"/>
    </row>
    <row r="18" spans="2:14" ht="18" customHeight="1" x14ac:dyDescent="0.25">
      <c r="B18" s="310" t="s">
        <v>243</v>
      </c>
      <c r="C18" s="332" t="s">
        <v>244</v>
      </c>
      <c r="D18" s="332"/>
      <c r="E18" s="332"/>
      <c r="F18" s="333" t="s">
        <v>245</v>
      </c>
      <c r="G18" s="333"/>
      <c r="H18" s="333"/>
      <c r="I18" s="334"/>
      <c r="J18" s="51"/>
      <c r="K18" s="51"/>
      <c r="M18" s="46" t="s">
        <v>122</v>
      </c>
      <c r="N18" s="34"/>
    </row>
    <row r="19" spans="2:14" ht="24" customHeight="1" x14ac:dyDescent="0.25">
      <c r="B19" s="310"/>
      <c r="C19" s="323" t="s">
        <v>306</v>
      </c>
      <c r="D19" s="323"/>
      <c r="E19" s="323"/>
      <c r="F19" s="323" t="s">
        <v>307</v>
      </c>
      <c r="G19" s="323"/>
      <c r="H19" s="323"/>
      <c r="I19" s="324"/>
      <c r="J19" s="49"/>
      <c r="K19" s="49"/>
      <c r="M19" s="46" t="s">
        <v>126</v>
      </c>
      <c r="N19" s="34"/>
    </row>
    <row r="20" spans="2:14" ht="27.75" customHeight="1" x14ac:dyDescent="0.25">
      <c r="B20" s="121" t="s">
        <v>248</v>
      </c>
      <c r="C20" s="323" t="s">
        <v>308</v>
      </c>
      <c r="D20" s="323"/>
      <c r="E20" s="323"/>
      <c r="F20" s="259" t="s">
        <v>309</v>
      </c>
      <c r="G20" s="259"/>
      <c r="H20" s="259"/>
      <c r="I20" s="259"/>
      <c r="J20" s="43"/>
      <c r="K20" s="43"/>
      <c r="M20" s="46"/>
      <c r="N20" s="34"/>
    </row>
    <row r="21" spans="2:14" ht="78" customHeight="1" x14ac:dyDescent="0.25">
      <c r="B21" s="121" t="s">
        <v>251</v>
      </c>
      <c r="C21" s="369" t="s">
        <v>373</v>
      </c>
      <c r="D21" s="369"/>
      <c r="E21" s="369"/>
      <c r="F21" s="328" t="s">
        <v>356</v>
      </c>
      <c r="G21" s="328"/>
      <c r="H21" s="328"/>
      <c r="I21" s="328"/>
      <c r="J21" s="48"/>
      <c r="K21" s="48"/>
      <c r="M21" s="52"/>
      <c r="N21" s="34"/>
    </row>
    <row r="22" spans="2:14" ht="23.25" customHeight="1" x14ac:dyDescent="0.25">
      <c r="B22" s="121" t="s">
        <v>253</v>
      </c>
      <c r="C22" s="329">
        <v>44927</v>
      </c>
      <c r="D22" s="329"/>
      <c r="E22" s="329"/>
      <c r="F22" s="120" t="s">
        <v>254</v>
      </c>
      <c r="G22" s="187">
        <v>1</v>
      </c>
      <c r="H22" s="120" t="s">
        <v>255</v>
      </c>
      <c r="I22" s="196">
        <v>3</v>
      </c>
      <c r="J22" s="53"/>
      <c r="K22" s="53"/>
      <c r="M22" s="52"/>
    </row>
    <row r="23" spans="2:14" ht="27" customHeight="1" x14ac:dyDescent="0.25">
      <c r="B23" s="121" t="s">
        <v>256</v>
      </c>
      <c r="C23" s="329">
        <v>45291</v>
      </c>
      <c r="D23" s="329"/>
      <c r="E23" s="329"/>
      <c r="F23" s="120" t="s">
        <v>257</v>
      </c>
      <c r="G23" s="363">
        <v>1</v>
      </c>
      <c r="H23" s="363"/>
      <c r="I23" s="363"/>
      <c r="J23" s="54"/>
      <c r="K23" s="54"/>
      <c r="M23" s="52"/>
    </row>
    <row r="24" spans="2:14" ht="30.75" customHeight="1" x14ac:dyDescent="0.25">
      <c r="B24" s="122" t="s">
        <v>258</v>
      </c>
      <c r="C24" s="257" t="s">
        <v>112</v>
      </c>
      <c r="D24" s="257"/>
      <c r="E24" s="257"/>
      <c r="F24" s="123" t="s">
        <v>259</v>
      </c>
      <c r="G24" s="323" t="s">
        <v>260</v>
      </c>
      <c r="H24" s="323"/>
      <c r="I24" s="324"/>
      <c r="J24" s="51"/>
      <c r="K24" s="51"/>
      <c r="M24" s="52"/>
    </row>
    <row r="25" spans="2:14" ht="22.5" customHeight="1" x14ac:dyDescent="0.25">
      <c r="B25" s="325" t="s">
        <v>261</v>
      </c>
      <c r="C25" s="325"/>
      <c r="D25" s="325"/>
      <c r="E25" s="325"/>
      <c r="F25" s="325"/>
      <c r="G25" s="325"/>
      <c r="H25" s="325"/>
      <c r="I25" s="325"/>
      <c r="J25" s="33"/>
      <c r="K25" s="33"/>
      <c r="M25" s="52"/>
    </row>
    <row r="26" spans="2:14" ht="43.5" customHeight="1" x14ac:dyDescent="0.25">
      <c r="B26" s="124" t="s">
        <v>142</v>
      </c>
      <c r="C26" s="184" t="s">
        <v>262</v>
      </c>
      <c r="D26" s="184" t="s">
        <v>263</v>
      </c>
      <c r="E26" s="125" t="s">
        <v>264</v>
      </c>
      <c r="F26" s="184" t="s">
        <v>265</v>
      </c>
      <c r="G26" s="184" t="s">
        <v>266</v>
      </c>
      <c r="H26" s="125" t="s">
        <v>267</v>
      </c>
      <c r="I26" s="126" t="s">
        <v>268</v>
      </c>
      <c r="J26" s="49"/>
      <c r="K26" s="49"/>
      <c r="M26" s="52"/>
    </row>
    <row r="27" spans="2:14" ht="19.5" customHeight="1" x14ac:dyDescent="0.25">
      <c r="B27" s="127" t="s">
        <v>151</v>
      </c>
      <c r="C27" s="198">
        <v>1.47E-2</v>
      </c>
      <c r="D27" s="146">
        <v>1.47E-2</v>
      </c>
      <c r="E27" s="200">
        <f t="shared" ref="E27:E38" si="0">IF(OR(C27=0,C27=""),0,D27/C27)</f>
        <v>1</v>
      </c>
      <c r="F27" s="315">
        <f>SUM(C27:C38)</f>
        <v>1</v>
      </c>
      <c r="G27" s="361">
        <f>SUM(D27:D38)</f>
        <v>1.47E-2</v>
      </c>
      <c r="H27" s="199">
        <f>+(D27*100%)/$G$23</f>
        <v>1.47E-2</v>
      </c>
      <c r="I27" s="362">
        <f>G27+I22</f>
        <v>3.0146999999999999</v>
      </c>
      <c r="J27" s="69"/>
      <c r="K27" s="69"/>
      <c r="M27" s="52"/>
    </row>
    <row r="28" spans="2:14" ht="19.5" customHeight="1" x14ac:dyDescent="0.25">
      <c r="B28" s="127" t="s">
        <v>152</v>
      </c>
      <c r="C28" s="198">
        <v>0.13220000000000001</v>
      </c>
      <c r="D28" s="146"/>
      <c r="E28" s="200">
        <f t="shared" si="0"/>
        <v>0</v>
      </c>
      <c r="F28" s="315"/>
      <c r="G28" s="361"/>
      <c r="H28" s="199" t="str">
        <f t="shared" ref="H28:H38" si="1">+IF(D28="","",((D28*100%)/$G$23)+H27)</f>
        <v/>
      </c>
      <c r="I28" s="362"/>
      <c r="J28" s="69"/>
      <c r="K28" s="69"/>
      <c r="M28" s="52"/>
    </row>
    <row r="29" spans="2:14" ht="19.5" customHeight="1" x14ac:dyDescent="0.25">
      <c r="B29" s="127" t="s">
        <v>153</v>
      </c>
      <c r="C29" s="198">
        <v>0.13220000000000001</v>
      </c>
      <c r="D29" s="146"/>
      <c r="E29" s="200">
        <f t="shared" si="0"/>
        <v>0</v>
      </c>
      <c r="F29" s="315"/>
      <c r="G29" s="361"/>
      <c r="H29" s="199" t="str">
        <f t="shared" si="1"/>
        <v/>
      </c>
      <c r="I29" s="362"/>
      <c r="J29" s="69"/>
      <c r="K29" s="69"/>
      <c r="M29" s="52"/>
    </row>
    <row r="30" spans="2:14" ht="19.5" customHeight="1" x14ac:dyDescent="0.25">
      <c r="B30" s="127" t="s">
        <v>154</v>
      </c>
      <c r="C30" s="198">
        <v>0.13250000000000001</v>
      </c>
      <c r="D30" s="146"/>
      <c r="E30" s="200">
        <f t="shared" si="0"/>
        <v>0</v>
      </c>
      <c r="F30" s="315"/>
      <c r="G30" s="361"/>
      <c r="H30" s="199" t="str">
        <f t="shared" si="1"/>
        <v/>
      </c>
      <c r="I30" s="362"/>
      <c r="J30" s="69"/>
      <c r="K30" s="69"/>
    </row>
    <row r="31" spans="2:14" ht="19.5" customHeight="1" x14ac:dyDescent="0.25">
      <c r="B31" s="127" t="s">
        <v>155</v>
      </c>
      <c r="C31" s="198">
        <v>9.3399999999999997E-2</v>
      </c>
      <c r="D31" s="146"/>
      <c r="E31" s="200">
        <f t="shared" si="0"/>
        <v>0</v>
      </c>
      <c r="F31" s="315"/>
      <c r="G31" s="361"/>
      <c r="H31" s="199" t="str">
        <f t="shared" si="1"/>
        <v/>
      </c>
      <c r="I31" s="362"/>
      <c r="J31" s="69"/>
      <c r="K31" s="69"/>
    </row>
    <row r="32" spans="2:14" ht="19.5" customHeight="1" x14ac:dyDescent="0.25">
      <c r="B32" s="127" t="s">
        <v>156</v>
      </c>
      <c r="C32" s="198">
        <v>9.3399999999999997E-2</v>
      </c>
      <c r="D32" s="146"/>
      <c r="E32" s="200">
        <f t="shared" si="0"/>
        <v>0</v>
      </c>
      <c r="F32" s="315"/>
      <c r="G32" s="361"/>
      <c r="H32" s="199" t="str">
        <f t="shared" si="1"/>
        <v/>
      </c>
      <c r="I32" s="362"/>
      <c r="J32" s="69"/>
      <c r="K32" s="69"/>
    </row>
    <row r="33" spans="2:11" ht="19.5" customHeight="1" x14ac:dyDescent="0.25">
      <c r="B33" s="127" t="s">
        <v>157</v>
      </c>
      <c r="C33" s="198">
        <v>9.3399999999999997E-2</v>
      </c>
      <c r="D33" s="146"/>
      <c r="E33" s="200">
        <f t="shared" si="0"/>
        <v>0</v>
      </c>
      <c r="F33" s="315"/>
      <c r="G33" s="361"/>
      <c r="H33" s="199" t="str">
        <f t="shared" si="1"/>
        <v/>
      </c>
      <c r="I33" s="362"/>
      <c r="J33" s="69"/>
      <c r="K33" s="69"/>
    </row>
    <row r="34" spans="2:11" ht="19.5" customHeight="1" x14ac:dyDescent="0.25">
      <c r="B34" s="127" t="s">
        <v>158</v>
      </c>
      <c r="C34" s="198">
        <v>9.3399999999999997E-2</v>
      </c>
      <c r="D34" s="146"/>
      <c r="E34" s="200">
        <f t="shared" si="0"/>
        <v>0</v>
      </c>
      <c r="F34" s="315"/>
      <c r="G34" s="361"/>
      <c r="H34" s="199" t="str">
        <f t="shared" si="1"/>
        <v/>
      </c>
      <c r="I34" s="362"/>
      <c r="J34" s="69"/>
      <c r="K34" s="69"/>
    </row>
    <row r="35" spans="2:11" ht="19.5" customHeight="1" x14ac:dyDescent="0.25">
      <c r="B35" s="127" t="s">
        <v>159</v>
      </c>
      <c r="C35" s="198">
        <v>9.2799999999999994E-2</v>
      </c>
      <c r="D35" s="146"/>
      <c r="E35" s="200">
        <f t="shared" si="0"/>
        <v>0</v>
      </c>
      <c r="F35" s="315"/>
      <c r="G35" s="361"/>
      <c r="H35" s="199" t="str">
        <f t="shared" si="1"/>
        <v/>
      </c>
      <c r="I35" s="362"/>
      <c r="J35" s="69"/>
      <c r="K35" s="69"/>
    </row>
    <row r="36" spans="2:11" ht="19.5" customHeight="1" x14ac:dyDescent="0.25">
      <c r="B36" s="127" t="s">
        <v>160</v>
      </c>
      <c r="C36" s="198">
        <v>9.2799999999999994E-2</v>
      </c>
      <c r="D36" s="146"/>
      <c r="E36" s="200">
        <f t="shared" si="0"/>
        <v>0</v>
      </c>
      <c r="F36" s="315"/>
      <c r="G36" s="361"/>
      <c r="H36" s="199" t="str">
        <f t="shared" si="1"/>
        <v/>
      </c>
      <c r="I36" s="362"/>
      <c r="J36" s="69"/>
      <c r="K36" s="69"/>
    </row>
    <row r="37" spans="2:11" ht="19.5" customHeight="1" x14ac:dyDescent="0.25">
      <c r="B37" s="127" t="s">
        <v>161</v>
      </c>
      <c r="C37" s="198">
        <v>1.46E-2</v>
      </c>
      <c r="D37" s="146"/>
      <c r="E37" s="200">
        <f t="shared" si="0"/>
        <v>0</v>
      </c>
      <c r="F37" s="315"/>
      <c r="G37" s="361"/>
      <c r="H37" s="199" t="str">
        <f t="shared" si="1"/>
        <v/>
      </c>
      <c r="I37" s="362"/>
      <c r="J37" s="69"/>
      <c r="K37" s="69"/>
    </row>
    <row r="38" spans="2:11" ht="19.5" customHeight="1" x14ac:dyDescent="0.25">
      <c r="B38" s="127" t="s">
        <v>162</v>
      </c>
      <c r="C38" s="198">
        <v>1.46E-2</v>
      </c>
      <c r="D38" s="146"/>
      <c r="E38" s="200">
        <f t="shared" si="0"/>
        <v>0</v>
      </c>
      <c r="F38" s="315"/>
      <c r="G38" s="361"/>
      <c r="H38" s="199" t="str">
        <f t="shared" si="1"/>
        <v/>
      </c>
      <c r="I38" s="362"/>
      <c r="J38" s="69"/>
      <c r="K38" s="69"/>
    </row>
    <row r="39" spans="2:11" ht="84" customHeight="1" x14ac:dyDescent="0.25">
      <c r="B39" s="191" t="s">
        <v>269</v>
      </c>
      <c r="C39" s="304" t="s">
        <v>383</v>
      </c>
      <c r="D39" s="304"/>
      <c r="E39" s="304"/>
      <c r="F39" s="304"/>
      <c r="G39" s="304"/>
      <c r="H39" s="304"/>
      <c r="I39" s="305"/>
      <c r="J39" s="71"/>
      <c r="K39" s="71"/>
    </row>
    <row r="40" spans="2:11" ht="36.6" customHeight="1" x14ac:dyDescent="0.25">
      <c r="B40" s="318"/>
      <c r="C40" s="319"/>
      <c r="D40" s="319"/>
      <c r="E40" s="319"/>
      <c r="F40" s="319"/>
      <c r="G40" s="319"/>
      <c r="H40" s="319"/>
      <c r="I40" s="320"/>
      <c r="J40" s="33"/>
      <c r="K40" s="33"/>
    </row>
    <row r="41" spans="2:11" ht="36.6" customHeight="1" x14ac:dyDescent="0.25">
      <c r="B41" s="318"/>
      <c r="C41" s="319"/>
      <c r="D41" s="319"/>
      <c r="E41" s="319"/>
      <c r="F41" s="319"/>
      <c r="G41" s="319"/>
      <c r="H41" s="319"/>
      <c r="I41" s="320"/>
      <c r="J41" s="71"/>
      <c r="K41" s="71"/>
    </row>
    <row r="42" spans="2:11" ht="36.6" customHeight="1" x14ac:dyDescent="0.25">
      <c r="B42" s="318"/>
      <c r="C42" s="319"/>
      <c r="D42" s="319"/>
      <c r="E42" s="319"/>
      <c r="F42" s="319"/>
      <c r="G42" s="319"/>
      <c r="H42" s="319"/>
      <c r="I42" s="320"/>
      <c r="J42" s="71"/>
      <c r="K42" s="71"/>
    </row>
    <row r="43" spans="2:11" ht="36.6" customHeight="1" x14ac:dyDescent="0.25">
      <c r="B43" s="318"/>
      <c r="C43" s="319"/>
      <c r="D43" s="319"/>
      <c r="E43" s="319"/>
      <c r="F43" s="319"/>
      <c r="G43" s="319"/>
      <c r="H43" s="319"/>
      <c r="I43" s="320"/>
      <c r="J43" s="71"/>
      <c r="K43" s="71"/>
    </row>
    <row r="44" spans="2:11" ht="36.6" customHeight="1" x14ac:dyDescent="0.25">
      <c r="B44" s="318"/>
      <c r="C44" s="319"/>
      <c r="D44" s="319"/>
      <c r="E44" s="319"/>
      <c r="F44" s="319"/>
      <c r="G44" s="319"/>
      <c r="H44" s="319"/>
      <c r="I44" s="320"/>
      <c r="J44" s="31"/>
      <c r="K44" s="31"/>
    </row>
    <row r="45" spans="2:11" ht="96.75" customHeight="1" x14ac:dyDescent="0.25">
      <c r="B45" s="121" t="s">
        <v>270</v>
      </c>
      <c r="C45" s="304" t="s">
        <v>365</v>
      </c>
      <c r="D45" s="304"/>
      <c r="E45" s="304"/>
      <c r="F45" s="304"/>
      <c r="G45" s="304"/>
      <c r="H45" s="304"/>
      <c r="I45" s="305"/>
      <c r="J45" s="72"/>
      <c r="K45" s="71"/>
    </row>
    <row r="46" spans="2:11" ht="48" customHeight="1" x14ac:dyDescent="0.25">
      <c r="B46" s="121" t="s">
        <v>271</v>
      </c>
      <c r="C46" s="304" t="s">
        <v>359</v>
      </c>
      <c r="D46" s="304"/>
      <c r="E46" s="304"/>
      <c r="F46" s="304"/>
      <c r="G46" s="304"/>
      <c r="H46" s="304"/>
      <c r="I46" s="305"/>
      <c r="J46" s="72"/>
      <c r="K46" s="72"/>
    </row>
    <row r="47" spans="2:11" ht="66" customHeight="1" x14ac:dyDescent="0.25">
      <c r="B47" s="192" t="s">
        <v>272</v>
      </c>
      <c r="C47" s="306" t="s">
        <v>364</v>
      </c>
      <c r="D47" s="306"/>
      <c r="E47" s="306"/>
      <c r="F47" s="306"/>
      <c r="G47" s="306"/>
      <c r="H47" s="306"/>
      <c r="I47" s="306"/>
      <c r="J47" s="72"/>
      <c r="K47" s="72"/>
    </row>
    <row r="48" spans="2:11" ht="22.5" customHeight="1" x14ac:dyDescent="0.25">
      <c r="B48" s="307" t="s">
        <v>273</v>
      </c>
      <c r="C48" s="308"/>
      <c r="D48" s="308"/>
      <c r="E48" s="308"/>
      <c r="F48" s="308"/>
      <c r="G48" s="308"/>
      <c r="H48" s="308"/>
      <c r="I48" s="309"/>
      <c r="J48" s="72"/>
      <c r="K48" s="72"/>
    </row>
    <row r="49" spans="2:11" ht="22.5" customHeight="1" x14ac:dyDescent="0.25">
      <c r="B49" s="310" t="s">
        <v>274</v>
      </c>
      <c r="C49" s="186" t="s">
        <v>275</v>
      </c>
      <c r="D49" s="311" t="s">
        <v>276</v>
      </c>
      <c r="E49" s="311"/>
      <c r="F49" s="311"/>
      <c r="G49" s="311" t="s">
        <v>277</v>
      </c>
      <c r="H49" s="311"/>
      <c r="I49" s="312"/>
      <c r="J49" s="75"/>
      <c r="K49" s="75"/>
    </row>
    <row r="50" spans="2:11" ht="30.75" customHeight="1" x14ac:dyDescent="0.25">
      <c r="B50" s="310"/>
      <c r="C50" s="183" t="s">
        <v>352</v>
      </c>
      <c r="D50" s="313" t="s">
        <v>352</v>
      </c>
      <c r="E50" s="313"/>
      <c r="F50" s="313"/>
      <c r="G50" s="313" t="s">
        <v>352</v>
      </c>
      <c r="H50" s="313"/>
      <c r="I50" s="314"/>
      <c r="J50" s="75"/>
      <c r="K50" s="75"/>
    </row>
    <row r="51" spans="2:11" ht="32.25" customHeight="1" x14ac:dyDescent="0.25">
      <c r="B51" s="193" t="s">
        <v>278</v>
      </c>
      <c r="C51" s="354" t="s">
        <v>376</v>
      </c>
      <c r="D51" s="354"/>
      <c r="E51" s="354"/>
      <c r="F51" s="354"/>
      <c r="G51" s="354"/>
      <c r="H51" s="354"/>
      <c r="I51" s="355"/>
      <c r="J51" s="78"/>
      <c r="K51" s="78"/>
    </row>
    <row r="52" spans="2:11" ht="28.5" customHeight="1" x14ac:dyDescent="0.25">
      <c r="B52" s="194" t="s">
        <v>279</v>
      </c>
      <c r="C52" s="356" t="s">
        <v>375</v>
      </c>
      <c r="D52" s="356"/>
      <c r="E52" s="356"/>
      <c r="F52" s="356"/>
      <c r="G52" s="356"/>
      <c r="H52" s="356"/>
      <c r="I52" s="357"/>
      <c r="J52" s="78"/>
      <c r="K52" s="78"/>
    </row>
    <row r="53" spans="2:11" ht="30" customHeight="1" x14ac:dyDescent="0.25">
      <c r="B53" s="192" t="s">
        <v>280</v>
      </c>
      <c r="C53" s="313" t="s">
        <v>374</v>
      </c>
      <c r="D53" s="313"/>
      <c r="E53" s="313"/>
      <c r="F53" s="313"/>
      <c r="G53" s="313"/>
      <c r="H53" s="313"/>
      <c r="I53" s="314"/>
      <c r="J53" s="82"/>
      <c r="K53" s="82"/>
    </row>
    <row r="54" spans="2:11" ht="31.5" customHeight="1" thickBot="1" x14ac:dyDescent="0.3">
      <c r="B54" s="195" t="s">
        <v>281</v>
      </c>
      <c r="C54" s="358" t="s">
        <v>352</v>
      </c>
      <c r="D54" s="358"/>
      <c r="E54" s="358"/>
      <c r="F54" s="358"/>
      <c r="G54" s="358"/>
      <c r="H54" s="358"/>
      <c r="I54" s="359"/>
      <c r="J54" s="88"/>
      <c r="K54" s="88"/>
    </row>
    <row r="55" spans="2:11" x14ac:dyDescent="0.25">
      <c r="B55" s="130"/>
      <c r="C55" s="131"/>
      <c r="D55" s="131"/>
      <c r="E55" s="132"/>
      <c r="F55" s="132"/>
      <c r="G55" s="133"/>
      <c r="H55" s="134"/>
      <c r="I55" s="131"/>
      <c r="J55" s="88"/>
      <c r="K55" s="88"/>
    </row>
    <row r="56" spans="2:11" x14ac:dyDescent="0.25">
      <c r="B56" s="130"/>
      <c r="C56" s="131"/>
      <c r="D56" s="131"/>
      <c r="E56" s="132"/>
      <c r="F56" s="132"/>
      <c r="G56" s="133"/>
      <c r="H56" s="134"/>
      <c r="I56" s="131"/>
      <c r="J56" s="88"/>
      <c r="K56" s="88"/>
    </row>
    <row r="57" spans="2:11" x14ac:dyDescent="0.25">
      <c r="B57" s="130"/>
      <c r="C57" s="131"/>
      <c r="D57" s="131"/>
      <c r="E57" s="132"/>
      <c r="F57" s="132"/>
      <c r="G57" s="133"/>
      <c r="H57" s="134"/>
      <c r="I57" s="131"/>
      <c r="J57" s="88"/>
      <c r="K57" s="88"/>
    </row>
    <row r="58" spans="2:11" x14ac:dyDescent="0.25">
      <c r="B58" s="130"/>
      <c r="C58" s="131"/>
      <c r="D58" s="131"/>
      <c r="E58" s="132"/>
      <c r="F58" s="132"/>
      <c r="G58" s="133"/>
      <c r="H58" s="134"/>
      <c r="I58" s="131"/>
      <c r="J58" s="88"/>
      <c r="K58" s="88"/>
    </row>
    <row r="59" spans="2:11" hidden="1" x14ac:dyDescent="0.25">
      <c r="B59" s="130"/>
      <c r="C59" s="131"/>
      <c r="D59" s="131"/>
      <c r="E59" s="132"/>
      <c r="F59" s="132"/>
      <c r="G59" s="133"/>
      <c r="H59" s="134"/>
      <c r="I59" s="131"/>
      <c r="J59" s="88"/>
      <c r="K59" s="88"/>
    </row>
    <row r="60" spans="2:11" ht="25.5" hidden="1" customHeight="1" x14ac:dyDescent="0.25">
      <c r="B60" s="130"/>
      <c r="C60" s="131"/>
      <c r="D60" s="131"/>
      <c r="E60" s="132"/>
      <c r="F60" s="132"/>
      <c r="G60" s="133"/>
      <c r="H60" s="134"/>
      <c r="I60" s="131"/>
      <c r="J60" s="88"/>
      <c r="K60" s="88"/>
    </row>
  </sheetData>
  <sheetProtection algorithmName="SHA-512" hashValue="Mpj8E0x1r0HXZ3v+m3jy008UDGGMZQHiad56FGkFEyrnbqc3kMXVNSTJZhtcZ7yu4fuz6D3JOHSkWz5hgfCJbw==" saltValue="eDB2Dzzv31dsVwtZr6q++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80" zoomScaleNormal="80" workbookViewId="0">
      <selection activeCell="K43" sqref="K42:K43"/>
    </sheetView>
  </sheetViews>
  <sheetFormatPr baseColWidth="10" defaultColWidth="0" defaultRowHeight="15" zeroHeight="1"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12" width="11.42578125" style="28" hidden="1" customWidth="1"/>
    <col min="13" max="23" width="9.140625" style="28" hidden="1" customWidth="1"/>
    <col min="24" max="1023" width="9.140625" style="25" hidden="1" customWidth="1"/>
    <col min="1024" max="1024" width="9.140625" hidden="1" customWidth="1"/>
    <col min="1025" max="16384" width="9.140625" hidden="1"/>
  </cols>
  <sheetData>
    <row r="1" spans="2:13" ht="37.5" customHeight="1" x14ac:dyDescent="0.25">
      <c r="B1" s="351"/>
      <c r="C1" s="281" t="s">
        <v>1</v>
      </c>
      <c r="D1" s="281"/>
      <c r="E1" s="281"/>
      <c r="F1" s="281"/>
      <c r="G1" s="281"/>
      <c r="H1" s="281"/>
      <c r="I1" s="282"/>
      <c r="J1" s="29"/>
      <c r="K1" s="29"/>
    </row>
    <row r="2" spans="2:13" ht="37.5" customHeight="1" x14ac:dyDescent="0.25">
      <c r="B2" s="352"/>
      <c r="C2" s="283" t="s">
        <v>210</v>
      </c>
      <c r="D2" s="283"/>
      <c r="E2" s="283"/>
      <c r="F2" s="283"/>
      <c r="G2" s="283"/>
      <c r="H2" s="283"/>
      <c r="I2" s="353"/>
      <c r="J2" s="29"/>
      <c r="K2" s="29"/>
    </row>
    <row r="3" spans="2:13" ht="37.5" customHeight="1" x14ac:dyDescent="0.25">
      <c r="B3" s="352"/>
      <c r="C3" s="283" t="s">
        <v>211</v>
      </c>
      <c r="D3" s="283"/>
      <c r="E3" s="283"/>
      <c r="F3" s="283" t="s">
        <v>212</v>
      </c>
      <c r="G3" s="283"/>
      <c r="H3" s="283"/>
      <c r="I3" s="353"/>
      <c r="J3" s="29"/>
      <c r="K3" s="29"/>
    </row>
    <row r="4" spans="2:13" ht="23.25" customHeight="1" x14ac:dyDescent="0.25">
      <c r="B4" s="344"/>
      <c r="C4" s="345"/>
      <c r="D4" s="345"/>
      <c r="E4" s="345"/>
      <c r="F4" s="345"/>
      <c r="G4" s="345"/>
      <c r="H4" s="345"/>
      <c r="I4" s="346"/>
      <c r="J4" s="31"/>
      <c r="K4" s="31"/>
    </row>
    <row r="5" spans="2:13" ht="24" customHeight="1" x14ac:dyDescent="0.25">
      <c r="B5" s="347" t="s">
        <v>213</v>
      </c>
      <c r="C5" s="348"/>
      <c r="D5" s="348"/>
      <c r="E5" s="348"/>
      <c r="F5" s="348"/>
      <c r="G5" s="348"/>
      <c r="H5" s="348"/>
      <c r="I5" s="349"/>
      <c r="J5" s="33"/>
      <c r="K5" s="33"/>
      <c r="M5" s="34" t="s">
        <v>71</v>
      </c>
    </row>
    <row r="6" spans="2:13" ht="30.75" customHeight="1" x14ac:dyDescent="0.25">
      <c r="B6" s="121" t="s">
        <v>214</v>
      </c>
      <c r="C6" s="185">
        <v>5</v>
      </c>
      <c r="D6" s="350" t="s">
        <v>215</v>
      </c>
      <c r="E6" s="350"/>
      <c r="F6" s="323" t="s">
        <v>310</v>
      </c>
      <c r="G6" s="323"/>
      <c r="H6" s="323"/>
      <c r="I6" s="324"/>
      <c r="J6" s="37"/>
      <c r="K6" s="37"/>
      <c r="M6" s="34" t="s">
        <v>76</v>
      </c>
    </row>
    <row r="7" spans="2:13" ht="30.75" customHeight="1" x14ac:dyDescent="0.25">
      <c r="B7" s="121" t="s">
        <v>217</v>
      </c>
      <c r="C7" s="185" t="s">
        <v>78</v>
      </c>
      <c r="D7" s="350" t="s">
        <v>218</v>
      </c>
      <c r="E7" s="350"/>
      <c r="F7" s="323" t="s">
        <v>219</v>
      </c>
      <c r="G7" s="323"/>
      <c r="H7" s="120" t="s">
        <v>220</v>
      </c>
      <c r="I7" s="189" t="s">
        <v>78</v>
      </c>
      <c r="J7" s="43"/>
      <c r="K7" s="43"/>
      <c r="M7" s="34" t="s">
        <v>83</v>
      </c>
    </row>
    <row r="8" spans="2:13" ht="30.75" customHeight="1" x14ac:dyDescent="0.25">
      <c r="B8" s="121" t="s">
        <v>221</v>
      </c>
      <c r="C8" s="323" t="s">
        <v>222</v>
      </c>
      <c r="D8" s="323"/>
      <c r="E8" s="323"/>
      <c r="F8" s="323"/>
      <c r="G8" s="120" t="s">
        <v>223</v>
      </c>
      <c r="H8" s="337">
        <v>7555</v>
      </c>
      <c r="I8" s="338"/>
      <c r="J8" s="44"/>
      <c r="K8" s="44"/>
      <c r="M8" s="34" t="s">
        <v>42</v>
      </c>
    </row>
    <row r="9" spans="2:13" ht="30.75" customHeight="1" x14ac:dyDescent="0.25">
      <c r="B9" s="121" t="s">
        <v>62</v>
      </c>
      <c r="C9" s="339" t="s">
        <v>82</v>
      </c>
      <c r="D9" s="339"/>
      <c r="E9" s="339"/>
      <c r="F9" s="339"/>
      <c r="G9" s="120" t="s">
        <v>224</v>
      </c>
      <c r="H9" s="340" t="s">
        <v>90</v>
      </c>
      <c r="I9" s="341"/>
      <c r="J9" s="45"/>
      <c r="K9" s="45"/>
    </row>
    <row r="10" spans="2:13" ht="30.75" customHeight="1" x14ac:dyDescent="0.25">
      <c r="B10" s="121" t="s">
        <v>225</v>
      </c>
      <c r="C10" s="342" t="s">
        <v>226</v>
      </c>
      <c r="D10" s="342"/>
      <c r="E10" s="342"/>
      <c r="F10" s="342"/>
      <c r="G10" s="342"/>
      <c r="H10" s="342"/>
      <c r="I10" s="343"/>
      <c r="J10" s="47"/>
      <c r="K10" s="47"/>
    </row>
    <row r="11" spans="2:13" ht="30.75" customHeight="1" x14ac:dyDescent="0.25">
      <c r="B11" s="121" t="s">
        <v>227</v>
      </c>
      <c r="C11" s="326" t="s">
        <v>228</v>
      </c>
      <c r="D11" s="326"/>
      <c r="E11" s="326"/>
      <c r="F11" s="326"/>
      <c r="G11" s="326"/>
      <c r="H11" s="326"/>
      <c r="I11" s="331"/>
      <c r="J11" s="43"/>
      <c r="K11" s="43"/>
      <c r="M11" s="34" t="s">
        <v>96</v>
      </c>
    </row>
    <row r="12" spans="2:13" ht="30.75" customHeight="1" x14ac:dyDescent="0.25">
      <c r="B12" s="121" t="s">
        <v>229</v>
      </c>
      <c r="C12" s="255" t="s">
        <v>311</v>
      </c>
      <c r="D12" s="255"/>
      <c r="E12" s="255"/>
      <c r="F12" s="255"/>
      <c r="G12" s="120" t="s">
        <v>231</v>
      </c>
      <c r="H12" s="258" t="s">
        <v>100</v>
      </c>
      <c r="I12" s="259"/>
      <c r="J12" s="43"/>
      <c r="K12" s="43"/>
      <c r="M12" s="34" t="s">
        <v>78</v>
      </c>
    </row>
    <row r="13" spans="2:13" ht="30.75" customHeight="1" x14ac:dyDescent="0.25">
      <c r="B13" s="121" t="s">
        <v>232</v>
      </c>
      <c r="C13" s="336" t="s">
        <v>233</v>
      </c>
      <c r="D13" s="336"/>
      <c r="E13" s="336"/>
      <c r="F13" s="336"/>
      <c r="G13" s="120" t="s">
        <v>234</v>
      </c>
      <c r="H13" s="326" t="s">
        <v>71</v>
      </c>
      <c r="I13" s="331"/>
      <c r="J13" s="43"/>
      <c r="K13" s="43"/>
    </row>
    <row r="14" spans="2:13" ht="64.5" customHeight="1" x14ac:dyDescent="0.25">
      <c r="B14" s="121" t="s">
        <v>235</v>
      </c>
      <c r="C14" s="330" t="s">
        <v>312</v>
      </c>
      <c r="D14" s="330"/>
      <c r="E14" s="330"/>
      <c r="F14" s="330"/>
      <c r="G14" s="330"/>
      <c r="H14" s="330"/>
      <c r="I14" s="264"/>
      <c r="J14" s="47"/>
      <c r="K14" s="47"/>
      <c r="M14" s="34"/>
    </row>
    <row r="15" spans="2:13" ht="30.75" customHeight="1" x14ac:dyDescent="0.25">
      <c r="B15" s="121" t="s">
        <v>237</v>
      </c>
      <c r="C15" s="255" t="s">
        <v>294</v>
      </c>
      <c r="D15" s="255"/>
      <c r="E15" s="255"/>
      <c r="F15" s="255"/>
      <c r="G15" s="255"/>
      <c r="H15" s="255"/>
      <c r="I15" s="261"/>
      <c r="J15" s="48"/>
      <c r="K15" s="48"/>
      <c r="M15" s="34"/>
    </row>
    <row r="16" spans="2:13" ht="30.75" customHeight="1" x14ac:dyDescent="0.25">
      <c r="B16" s="121" t="s">
        <v>239</v>
      </c>
      <c r="C16" s="323" t="s">
        <v>313</v>
      </c>
      <c r="D16" s="323"/>
      <c r="E16" s="323"/>
      <c r="F16" s="323"/>
      <c r="G16" s="323"/>
      <c r="H16" s="323"/>
      <c r="I16" s="324"/>
      <c r="J16" s="49"/>
      <c r="K16" s="49"/>
      <c r="M16" s="34"/>
    </row>
    <row r="17" spans="2:13" ht="30.75" customHeight="1" x14ac:dyDescent="0.25">
      <c r="B17" s="121" t="s">
        <v>241</v>
      </c>
      <c r="C17" s="326" t="s">
        <v>314</v>
      </c>
      <c r="D17" s="326"/>
      <c r="E17" s="326"/>
      <c r="F17" s="326"/>
      <c r="G17" s="326"/>
      <c r="H17" s="326"/>
      <c r="I17" s="331"/>
      <c r="J17" s="50"/>
      <c r="K17" s="50"/>
      <c r="M17" s="34"/>
    </row>
    <row r="18" spans="2:13" ht="18" customHeight="1" x14ac:dyDescent="0.25">
      <c r="B18" s="310" t="s">
        <v>243</v>
      </c>
      <c r="C18" s="332" t="s">
        <v>244</v>
      </c>
      <c r="D18" s="332"/>
      <c r="E18" s="332"/>
      <c r="F18" s="333" t="s">
        <v>245</v>
      </c>
      <c r="G18" s="333"/>
      <c r="H18" s="333"/>
      <c r="I18" s="334"/>
      <c r="J18" s="51"/>
      <c r="K18" s="51"/>
      <c r="M18" s="34"/>
    </row>
    <row r="19" spans="2:13" ht="39.75" customHeight="1" x14ac:dyDescent="0.25">
      <c r="B19" s="310"/>
      <c r="C19" s="323" t="s">
        <v>315</v>
      </c>
      <c r="D19" s="323"/>
      <c r="E19" s="323"/>
      <c r="F19" s="323" t="s">
        <v>316</v>
      </c>
      <c r="G19" s="323"/>
      <c r="H19" s="323"/>
      <c r="I19" s="324"/>
      <c r="J19" s="49"/>
      <c r="K19" s="49"/>
      <c r="M19" s="34"/>
    </row>
    <row r="20" spans="2:13" ht="39.75" customHeight="1" x14ac:dyDescent="0.25">
      <c r="B20" s="121" t="s">
        <v>248</v>
      </c>
      <c r="C20" s="323" t="s">
        <v>317</v>
      </c>
      <c r="D20" s="323"/>
      <c r="E20" s="323"/>
      <c r="F20" s="259" t="s">
        <v>318</v>
      </c>
      <c r="G20" s="259"/>
      <c r="H20" s="259"/>
      <c r="I20" s="259"/>
      <c r="J20" s="43"/>
      <c r="K20" s="43"/>
      <c r="M20" s="34"/>
    </row>
    <row r="21" spans="2:13" ht="63" customHeight="1" x14ac:dyDescent="0.25">
      <c r="B21" s="121" t="s">
        <v>251</v>
      </c>
      <c r="C21" s="369" t="s">
        <v>371</v>
      </c>
      <c r="D21" s="369"/>
      <c r="E21" s="369"/>
      <c r="F21" s="328" t="s">
        <v>357</v>
      </c>
      <c r="G21" s="328"/>
      <c r="H21" s="328"/>
      <c r="I21" s="328"/>
      <c r="J21" s="48"/>
      <c r="K21" s="48"/>
      <c r="M21" s="34"/>
    </row>
    <row r="22" spans="2:13" ht="23.25" customHeight="1" x14ac:dyDescent="0.25">
      <c r="B22" s="121" t="s">
        <v>253</v>
      </c>
      <c r="C22" s="329">
        <v>44927</v>
      </c>
      <c r="D22" s="329"/>
      <c r="E22" s="329"/>
      <c r="F22" s="120" t="s">
        <v>254</v>
      </c>
      <c r="G22" s="187">
        <v>3</v>
      </c>
      <c r="H22" s="120" t="s">
        <v>255</v>
      </c>
      <c r="I22" s="196">
        <v>3</v>
      </c>
      <c r="J22" s="53"/>
      <c r="K22" s="53"/>
    </row>
    <row r="23" spans="2:13" ht="27" customHeight="1" x14ac:dyDescent="0.25">
      <c r="B23" s="121" t="s">
        <v>256</v>
      </c>
      <c r="C23" s="329">
        <v>45291</v>
      </c>
      <c r="D23" s="329"/>
      <c r="E23" s="329"/>
      <c r="F23" s="120" t="s">
        <v>257</v>
      </c>
      <c r="G23" s="363">
        <v>3</v>
      </c>
      <c r="H23" s="363"/>
      <c r="I23" s="363"/>
      <c r="J23" s="54"/>
      <c r="K23" s="54"/>
    </row>
    <row r="24" spans="2:13" ht="30.75" customHeight="1" x14ac:dyDescent="0.25">
      <c r="B24" s="122" t="s">
        <v>258</v>
      </c>
      <c r="C24" s="257" t="s">
        <v>112</v>
      </c>
      <c r="D24" s="257"/>
      <c r="E24" s="257"/>
      <c r="F24" s="123" t="s">
        <v>259</v>
      </c>
      <c r="G24" s="323" t="s">
        <v>260</v>
      </c>
      <c r="H24" s="323"/>
      <c r="I24" s="324"/>
      <c r="J24" s="51"/>
      <c r="K24" s="51"/>
    </row>
    <row r="25" spans="2:13" ht="22.5" customHeight="1" x14ac:dyDescent="0.25">
      <c r="B25" s="325" t="s">
        <v>261</v>
      </c>
      <c r="C25" s="325"/>
      <c r="D25" s="325"/>
      <c r="E25" s="325"/>
      <c r="F25" s="325"/>
      <c r="G25" s="325"/>
      <c r="H25" s="325"/>
      <c r="I25" s="325"/>
      <c r="J25" s="33"/>
      <c r="K25" s="33"/>
    </row>
    <row r="26" spans="2:13" ht="43.5" customHeight="1" x14ac:dyDescent="0.25">
      <c r="B26" s="124" t="s">
        <v>142</v>
      </c>
      <c r="C26" s="184" t="s">
        <v>262</v>
      </c>
      <c r="D26" s="184" t="s">
        <v>263</v>
      </c>
      <c r="E26" s="125" t="s">
        <v>264</v>
      </c>
      <c r="F26" s="184" t="s">
        <v>265</v>
      </c>
      <c r="G26" s="184" t="s">
        <v>266</v>
      </c>
      <c r="H26" s="125" t="s">
        <v>267</v>
      </c>
      <c r="I26" s="126" t="s">
        <v>268</v>
      </c>
      <c r="J26" s="49"/>
      <c r="K26" s="49"/>
    </row>
    <row r="27" spans="2:13" ht="19.5" customHeight="1" x14ac:dyDescent="0.25">
      <c r="B27" s="127" t="s">
        <v>151</v>
      </c>
      <c r="C27" s="198">
        <v>0.3528</v>
      </c>
      <c r="D27" s="145">
        <v>0.3528</v>
      </c>
      <c r="E27" s="200">
        <f t="shared" ref="E27:E38" si="0">IF(OR(C27=0,C27=""),0,D27/C27)</f>
        <v>1</v>
      </c>
      <c r="F27" s="360">
        <v>3</v>
      </c>
      <c r="G27" s="361">
        <f>SUM(D27:D38)</f>
        <v>0.3528</v>
      </c>
      <c r="H27" s="199">
        <f>+(D27*100%)/$G$23</f>
        <v>0.1176</v>
      </c>
      <c r="I27" s="317">
        <v>3</v>
      </c>
      <c r="J27" s="69"/>
      <c r="K27" s="69"/>
    </row>
    <row r="28" spans="2:13" ht="19.5" customHeight="1" x14ac:dyDescent="0.25">
      <c r="B28" s="127" t="s">
        <v>152</v>
      </c>
      <c r="C28" s="198">
        <v>0.2205</v>
      </c>
      <c r="D28" s="145"/>
      <c r="E28" s="200">
        <f t="shared" si="0"/>
        <v>0</v>
      </c>
      <c r="F28" s="360"/>
      <c r="G28" s="361"/>
      <c r="H28" s="199" t="str">
        <f>+IF(D28="","",((D28*100%)/$G$23)+H27)</f>
        <v/>
      </c>
      <c r="I28" s="317"/>
      <c r="J28" s="69"/>
      <c r="K28" s="69"/>
    </row>
    <row r="29" spans="2:13" ht="19.5" customHeight="1" x14ac:dyDescent="0.25">
      <c r="B29" s="127" t="s">
        <v>153</v>
      </c>
      <c r="C29" s="198">
        <v>0.66180000000000005</v>
      </c>
      <c r="D29" s="145"/>
      <c r="E29" s="200">
        <f t="shared" si="0"/>
        <v>0</v>
      </c>
      <c r="F29" s="360"/>
      <c r="G29" s="361"/>
      <c r="H29" s="199" t="str">
        <f t="shared" ref="H29:H38" si="1">+IF(D29="","",((D29*100%)/$G$23)+H28)</f>
        <v/>
      </c>
      <c r="I29" s="317"/>
      <c r="J29" s="69"/>
      <c r="K29" s="69"/>
    </row>
    <row r="30" spans="2:13" ht="19.5" customHeight="1" x14ac:dyDescent="0.25">
      <c r="B30" s="127" t="s">
        <v>154</v>
      </c>
      <c r="C30" s="198">
        <v>0.1545</v>
      </c>
      <c r="D30" s="145"/>
      <c r="E30" s="200">
        <f t="shared" si="0"/>
        <v>0</v>
      </c>
      <c r="F30" s="360"/>
      <c r="G30" s="361"/>
      <c r="H30" s="199" t="str">
        <f t="shared" si="1"/>
        <v/>
      </c>
      <c r="I30" s="317"/>
      <c r="J30" s="69"/>
      <c r="K30" s="69"/>
    </row>
    <row r="31" spans="2:13" ht="19.5" customHeight="1" x14ac:dyDescent="0.25">
      <c r="B31" s="127" t="s">
        <v>155</v>
      </c>
      <c r="C31" s="198">
        <v>0.1545</v>
      </c>
      <c r="D31" s="145"/>
      <c r="E31" s="200">
        <f t="shared" si="0"/>
        <v>0</v>
      </c>
      <c r="F31" s="360"/>
      <c r="G31" s="361"/>
      <c r="H31" s="199" t="str">
        <f t="shared" si="1"/>
        <v/>
      </c>
      <c r="I31" s="317"/>
      <c r="J31" s="69"/>
      <c r="K31" s="69"/>
    </row>
    <row r="32" spans="2:13" ht="19.5" customHeight="1" x14ac:dyDescent="0.25">
      <c r="B32" s="127" t="s">
        <v>156</v>
      </c>
      <c r="C32" s="198">
        <v>0.1545</v>
      </c>
      <c r="D32" s="145"/>
      <c r="E32" s="200">
        <f t="shared" si="0"/>
        <v>0</v>
      </c>
      <c r="F32" s="360"/>
      <c r="G32" s="361"/>
      <c r="H32" s="199" t="str">
        <f t="shared" si="1"/>
        <v/>
      </c>
      <c r="I32" s="317"/>
      <c r="J32" s="69"/>
      <c r="K32" s="69"/>
    </row>
    <row r="33" spans="2:11" ht="19.5" customHeight="1" x14ac:dyDescent="0.25">
      <c r="B33" s="127" t="s">
        <v>157</v>
      </c>
      <c r="C33" s="198">
        <v>0.41880000000000001</v>
      </c>
      <c r="D33" s="145"/>
      <c r="E33" s="200">
        <f t="shared" si="0"/>
        <v>0</v>
      </c>
      <c r="F33" s="360"/>
      <c r="G33" s="361"/>
      <c r="H33" s="199" t="str">
        <f t="shared" si="1"/>
        <v/>
      </c>
      <c r="I33" s="317"/>
      <c r="J33" s="69"/>
      <c r="K33" s="69"/>
    </row>
    <row r="34" spans="2:11" ht="19.5" customHeight="1" x14ac:dyDescent="0.25">
      <c r="B34" s="127" t="s">
        <v>158</v>
      </c>
      <c r="C34" s="198">
        <v>0.1545</v>
      </c>
      <c r="D34" s="145"/>
      <c r="E34" s="200">
        <f t="shared" si="0"/>
        <v>0</v>
      </c>
      <c r="F34" s="360"/>
      <c r="G34" s="361"/>
      <c r="H34" s="199" t="str">
        <f t="shared" si="1"/>
        <v/>
      </c>
      <c r="I34" s="317"/>
      <c r="J34" s="69"/>
      <c r="K34" s="69"/>
    </row>
    <row r="35" spans="2:11" ht="19.5" customHeight="1" x14ac:dyDescent="0.25">
      <c r="B35" s="127" t="s">
        <v>159</v>
      </c>
      <c r="C35" s="198">
        <v>0.1545</v>
      </c>
      <c r="D35" s="145"/>
      <c r="E35" s="200">
        <f t="shared" si="0"/>
        <v>0</v>
      </c>
      <c r="F35" s="360"/>
      <c r="G35" s="361"/>
      <c r="H35" s="199" t="str">
        <f t="shared" si="1"/>
        <v/>
      </c>
      <c r="I35" s="317"/>
      <c r="J35" s="69"/>
      <c r="K35" s="69"/>
    </row>
    <row r="36" spans="2:11" ht="19.5" customHeight="1" x14ac:dyDescent="0.25">
      <c r="B36" s="127" t="s">
        <v>160</v>
      </c>
      <c r="C36" s="198">
        <v>0.1545</v>
      </c>
      <c r="D36" s="146"/>
      <c r="E36" s="200">
        <f t="shared" si="0"/>
        <v>0</v>
      </c>
      <c r="F36" s="360"/>
      <c r="G36" s="361"/>
      <c r="H36" s="199" t="str">
        <f t="shared" si="1"/>
        <v/>
      </c>
      <c r="I36" s="317"/>
      <c r="J36" s="69"/>
      <c r="K36" s="69"/>
    </row>
    <row r="37" spans="2:11" ht="19.5" customHeight="1" x14ac:dyDescent="0.25">
      <c r="B37" s="127" t="s">
        <v>161</v>
      </c>
      <c r="C37" s="198">
        <v>0.1545</v>
      </c>
      <c r="D37" s="145"/>
      <c r="E37" s="200">
        <f t="shared" si="0"/>
        <v>0</v>
      </c>
      <c r="F37" s="360"/>
      <c r="G37" s="361"/>
      <c r="H37" s="199" t="str">
        <f t="shared" si="1"/>
        <v/>
      </c>
      <c r="I37" s="317"/>
      <c r="J37" s="69"/>
      <c r="K37" s="69"/>
    </row>
    <row r="38" spans="2:11" ht="19.5" customHeight="1" x14ac:dyDescent="0.25">
      <c r="B38" s="127" t="s">
        <v>162</v>
      </c>
      <c r="C38" s="198">
        <v>0.2646</v>
      </c>
      <c r="D38" s="145"/>
      <c r="E38" s="200">
        <f t="shared" si="0"/>
        <v>0</v>
      </c>
      <c r="F38" s="360"/>
      <c r="G38" s="361"/>
      <c r="H38" s="199" t="str">
        <f t="shared" si="1"/>
        <v/>
      </c>
      <c r="I38" s="317"/>
      <c r="J38" s="69"/>
      <c r="K38" s="69"/>
    </row>
    <row r="39" spans="2:11" ht="108" customHeight="1" x14ac:dyDescent="0.25">
      <c r="B39" s="191" t="s">
        <v>269</v>
      </c>
      <c r="C39" s="304" t="s">
        <v>384</v>
      </c>
      <c r="D39" s="304"/>
      <c r="E39" s="304"/>
      <c r="F39" s="304"/>
      <c r="G39" s="304"/>
      <c r="H39" s="304"/>
      <c r="I39" s="305"/>
      <c r="J39" s="71"/>
      <c r="K39" s="71"/>
    </row>
    <row r="40" spans="2:11" ht="37.35" customHeight="1" x14ac:dyDescent="0.25">
      <c r="B40" s="318"/>
      <c r="C40" s="319"/>
      <c r="D40" s="319"/>
      <c r="E40" s="319"/>
      <c r="F40" s="319"/>
      <c r="G40" s="319"/>
      <c r="H40" s="319"/>
      <c r="I40" s="320"/>
      <c r="J40" s="33"/>
      <c r="K40" s="33"/>
    </row>
    <row r="41" spans="2:11" ht="37.35" customHeight="1" x14ac:dyDescent="0.25">
      <c r="B41" s="318"/>
      <c r="C41" s="319"/>
      <c r="D41" s="319"/>
      <c r="E41" s="319"/>
      <c r="F41" s="319"/>
      <c r="G41" s="319"/>
      <c r="H41" s="319"/>
      <c r="I41" s="320"/>
      <c r="J41" s="71"/>
      <c r="K41" s="71"/>
    </row>
    <row r="42" spans="2:11" ht="37.35" customHeight="1" x14ac:dyDescent="0.25">
      <c r="B42" s="318"/>
      <c r="C42" s="319"/>
      <c r="D42" s="319"/>
      <c r="E42" s="319"/>
      <c r="F42" s="319"/>
      <c r="G42" s="319"/>
      <c r="H42" s="319"/>
      <c r="I42" s="320"/>
      <c r="J42" s="71"/>
      <c r="K42" s="71"/>
    </row>
    <row r="43" spans="2:11" ht="37.35" customHeight="1" x14ac:dyDescent="0.25">
      <c r="B43" s="318"/>
      <c r="C43" s="319"/>
      <c r="D43" s="319"/>
      <c r="E43" s="319"/>
      <c r="F43" s="319"/>
      <c r="G43" s="319"/>
      <c r="H43" s="319"/>
      <c r="I43" s="320"/>
      <c r="J43" s="71"/>
      <c r="K43" s="71"/>
    </row>
    <row r="44" spans="2:11" ht="37.35" customHeight="1" x14ac:dyDescent="0.25">
      <c r="B44" s="318"/>
      <c r="C44" s="319"/>
      <c r="D44" s="319"/>
      <c r="E44" s="319"/>
      <c r="F44" s="319"/>
      <c r="G44" s="319"/>
      <c r="H44" s="319"/>
      <c r="I44" s="320"/>
      <c r="J44" s="31"/>
      <c r="K44" s="31"/>
    </row>
    <row r="45" spans="2:11" ht="72.75" customHeight="1" x14ac:dyDescent="0.25">
      <c r="B45" s="121" t="s">
        <v>270</v>
      </c>
      <c r="C45" s="304" t="s">
        <v>366</v>
      </c>
      <c r="D45" s="304"/>
      <c r="E45" s="304"/>
      <c r="F45" s="304"/>
      <c r="G45" s="304"/>
      <c r="H45" s="304"/>
      <c r="I45" s="305"/>
      <c r="J45" s="72"/>
      <c r="K45" s="72"/>
    </row>
    <row r="46" spans="2:11" ht="32.25" customHeight="1" x14ac:dyDescent="0.25">
      <c r="B46" s="121" t="s">
        <v>271</v>
      </c>
      <c r="C46" s="304" t="s">
        <v>359</v>
      </c>
      <c r="D46" s="304"/>
      <c r="E46" s="304"/>
      <c r="F46" s="304"/>
      <c r="G46" s="304"/>
      <c r="H46" s="304"/>
      <c r="I46" s="305"/>
      <c r="J46" s="72"/>
      <c r="K46" s="72"/>
    </row>
    <row r="47" spans="2:11" ht="66" customHeight="1" x14ac:dyDescent="0.25">
      <c r="B47" s="192" t="s">
        <v>272</v>
      </c>
      <c r="C47" s="306" t="s">
        <v>369</v>
      </c>
      <c r="D47" s="306"/>
      <c r="E47" s="306"/>
      <c r="F47" s="306"/>
      <c r="G47" s="306"/>
      <c r="H47" s="306"/>
      <c r="I47" s="306"/>
      <c r="J47" s="72"/>
      <c r="K47" s="72"/>
    </row>
    <row r="48" spans="2:11" ht="22.5" customHeight="1" x14ac:dyDescent="0.25">
      <c r="B48" s="307" t="s">
        <v>273</v>
      </c>
      <c r="C48" s="308"/>
      <c r="D48" s="308"/>
      <c r="E48" s="308"/>
      <c r="F48" s="308"/>
      <c r="G48" s="308"/>
      <c r="H48" s="308"/>
      <c r="I48" s="309"/>
      <c r="J48" s="72"/>
      <c r="K48" s="72"/>
    </row>
    <row r="49" spans="2:11" ht="22.5" customHeight="1" x14ac:dyDescent="0.25">
      <c r="B49" s="310" t="s">
        <v>274</v>
      </c>
      <c r="C49" s="186" t="s">
        <v>275</v>
      </c>
      <c r="D49" s="311" t="s">
        <v>276</v>
      </c>
      <c r="E49" s="311"/>
      <c r="F49" s="311"/>
      <c r="G49" s="311" t="s">
        <v>277</v>
      </c>
      <c r="H49" s="311"/>
      <c r="I49" s="312"/>
      <c r="J49" s="75"/>
      <c r="K49" s="75"/>
    </row>
    <row r="50" spans="2:11" ht="30.75" customHeight="1" x14ac:dyDescent="0.25">
      <c r="B50" s="310"/>
      <c r="C50" s="183" t="s">
        <v>352</v>
      </c>
      <c r="D50" s="313" t="s">
        <v>352</v>
      </c>
      <c r="E50" s="313"/>
      <c r="F50" s="313"/>
      <c r="G50" s="313" t="s">
        <v>352</v>
      </c>
      <c r="H50" s="313"/>
      <c r="I50" s="314"/>
      <c r="J50" s="75"/>
      <c r="K50" s="75"/>
    </row>
    <row r="51" spans="2:11" ht="32.25" customHeight="1" x14ac:dyDescent="0.25">
      <c r="B51" s="193" t="s">
        <v>278</v>
      </c>
      <c r="C51" s="354" t="s">
        <v>376</v>
      </c>
      <c r="D51" s="354"/>
      <c r="E51" s="354"/>
      <c r="F51" s="354"/>
      <c r="G51" s="354"/>
      <c r="H51" s="354"/>
      <c r="I51" s="355"/>
      <c r="J51" s="78"/>
      <c r="K51" s="78"/>
    </row>
    <row r="52" spans="2:11" ht="28.5" customHeight="1" x14ac:dyDescent="0.25">
      <c r="B52" s="194" t="s">
        <v>279</v>
      </c>
      <c r="C52" s="356" t="s">
        <v>375</v>
      </c>
      <c r="D52" s="356"/>
      <c r="E52" s="356"/>
      <c r="F52" s="356"/>
      <c r="G52" s="356"/>
      <c r="H52" s="356"/>
      <c r="I52" s="357"/>
      <c r="J52" s="78"/>
      <c r="K52" s="78"/>
    </row>
    <row r="53" spans="2:11" ht="30" customHeight="1" x14ac:dyDescent="0.25">
      <c r="B53" s="192" t="s">
        <v>280</v>
      </c>
      <c r="C53" s="313" t="s">
        <v>374</v>
      </c>
      <c r="D53" s="313"/>
      <c r="E53" s="313"/>
      <c r="F53" s="313"/>
      <c r="G53" s="313"/>
      <c r="H53" s="313"/>
      <c r="I53" s="314"/>
      <c r="J53" s="82"/>
      <c r="K53" s="82"/>
    </row>
    <row r="54" spans="2:11" ht="36.75" customHeight="1" thickBot="1" x14ac:dyDescent="0.3">
      <c r="B54" s="195" t="s">
        <v>281</v>
      </c>
      <c r="C54" s="358" t="s">
        <v>352</v>
      </c>
      <c r="D54" s="358"/>
      <c r="E54" s="358"/>
      <c r="F54" s="358"/>
      <c r="G54" s="358"/>
      <c r="H54" s="358"/>
      <c r="I54" s="359"/>
      <c r="J54" s="88"/>
      <c r="K54" s="88"/>
    </row>
    <row r="55" spans="2:11" x14ac:dyDescent="0.25">
      <c r="B55" s="130"/>
      <c r="C55" s="131"/>
      <c r="D55" s="131"/>
      <c r="E55" s="132"/>
      <c r="F55" s="132"/>
      <c r="G55" s="133"/>
      <c r="H55" s="134"/>
      <c r="I55" s="131"/>
      <c r="J55" s="88"/>
      <c r="K55" s="88"/>
    </row>
    <row r="56" spans="2:11" x14ac:dyDescent="0.25">
      <c r="B56" s="130"/>
      <c r="C56" s="131"/>
      <c r="D56" s="131"/>
      <c r="E56" s="132"/>
      <c r="F56" s="132"/>
      <c r="G56" s="133"/>
      <c r="H56" s="134"/>
      <c r="I56" s="131"/>
      <c r="J56" s="88"/>
      <c r="K56" s="88"/>
    </row>
    <row r="57" spans="2:11" x14ac:dyDescent="0.25">
      <c r="B57" s="130"/>
      <c r="C57" s="131"/>
      <c r="D57" s="131"/>
      <c r="E57" s="132"/>
      <c r="F57" s="132"/>
      <c r="G57" s="133"/>
      <c r="H57" s="134"/>
      <c r="I57" s="131"/>
      <c r="J57" s="88"/>
      <c r="K57" s="88"/>
    </row>
    <row r="58" spans="2:11" x14ac:dyDescent="0.25">
      <c r="B58" s="130"/>
      <c r="C58" s="131"/>
      <c r="D58" s="131"/>
      <c r="E58" s="132"/>
      <c r="F58" s="132"/>
      <c r="G58" s="133"/>
      <c r="H58" s="134"/>
      <c r="I58" s="131"/>
      <c r="J58" s="88"/>
      <c r="K58" s="88"/>
    </row>
    <row r="59" spans="2:11" hidden="1" x14ac:dyDescent="0.25">
      <c r="B59" s="130"/>
      <c r="C59" s="131"/>
      <c r="D59" s="131"/>
      <c r="E59" s="132"/>
      <c r="F59" s="132"/>
      <c r="G59" s="133"/>
      <c r="H59" s="134"/>
      <c r="I59" s="131"/>
      <c r="J59" s="88"/>
      <c r="K59" s="88"/>
    </row>
    <row r="60" spans="2:11" ht="25.5" hidden="1" customHeight="1" x14ac:dyDescent="0.25">
      <c r="B60" s="130"/>
      <c r="C60" s="131"/>
      <c r="D60" s="131"/>
      <c r="E60" s="132"/>
      <c r="F60" s="132"/>
      <c r="G60" s="133"/>
      <c r="H60" s="134"/>
      <c r="I60" s="131"/>
      <c r="J60" s="88"/>
      <c r="K60" s="88"/>
    </row>
  </sheetData>
  <sheetProtection algorithmName="SHA-512" hashValue="/MKRfOsQhxpcm3IoF4LAYsBgfF3UruB7ms+mRX1ftt3nk6nTRinP+H1u+tmPoZpKhKhY8EPe/a1BYdL5J+nBPQ==" saltValue="N3Ey+eV34knvg3I4Wx3h5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J10:K10 H12 C24:E24 C9:F9">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80"/>
      <c r="C2" s="281" t="s">
        <v>0</v>
      </c>
      <c r="D2" s="281"/>
      <c r="E2" s="281"/>
      <c r="F2" s="281"/>
      <c r="G2" s="281"/>
      <c r="H2" s="281"/>
      <c r="I2" s="282"/>
      <c r="J2" s="29"/>
      <c r="K2" s="29"/>
      <c r="M2" s="30" t="s">
        <v>61</v>
      </c>
    </row>
    <row r="3" spans="2:14" ht="25.5" customHeight="1" x14ac:dyDescent="0.25">
      <c r="B3" s="280"/>
      <c r="C3" s="283" t="s">
        <v>1</v>
      </c>
      <c r="D3" s="283"/>
      <c r="E3" s="283"/>
      <c r="F3" s="283"/>
      <c r="G3" s="283"/>
      <c r="H3" s="283"/>
      <c r="I3" s="282"/>
      <c r="J3" s="29"/>
      <c r="K3" s="29"/>
      <c r="M3" s="30" t="s">
        <v>62</v>
      </c>
    </row>
    <row r="4" spans="2:14" ht="25.5" customHeight="1" x14ac:dyDescent="0.25">
      <c r="B4" s="280"/>
      <c r="C4" s="283" t="s">
        <v>63</v>
      </c>
      <c r="D4" s="283"/>
      <c r="E4" s="283"/>
      <c r="F4" s="283"/>
      <c r="G4" s="283"/>
      <c r="H4" s="283"/>
      <c r="I4" s="282"/>
      <c r="J4" s="29"/>
      <c r="K4" s="29"/>
      <c r="M4" s="30" t="s">
        <v>64</v>
      </c>
    </row>
    <row r="5" spans="2:14" ht="25.5" customHeight="1" x14ac:dyDescent="0.25">
      <c r="B5" s="280"/>
      <c r="C5" s="283" t="s">
        <v>65</v>
      </c>
      <c r="D5" s="283"/>
      <c r="E5" s="283"/>
      <c r="F5" s="283"/>
      <c r="G5" s="284" t="s">
        <v>66</v>
      </c>
      <c r="H5" s="284"/>
      <c r="I5" s="282"/>
      <c r="J5" s="29"/>
      <c r="K5" s="29"/>
      <c r="M5" s="30" t="s">
        <v>67</v>
      </c>
    </row>
    <row r="6" spans="2:14" ht="23.25" customHeight="1" x14ac:dyDescent="0.25">
      <c r="B6" s="276" t="s">
        <v>68</v>
      </c>
      <c r="C6" s="276"/>
      <c r="D6" s="276"/>
      <c r="E6" s="276"/>
      <c r="F6" s="276"/>
      <c r="G6" s="276"/>
      <c r="H6" s="276"/>
      <c r="I6" s="276"/>
      <c r="J6" s="31"/>
      <c r="K6" s="31"/>
    </row>
    <row r="7" spans="2:14" ht="24" customHeight="1" x14ac:dyDescent="0.25">
      <c r="B7" s="277" t="s">
        <v>69</v>
      </c>
      <c r="C7" s="277"/>
      <c r="D7" s="277"/>
      <c r="E7" s="277"/>
      <c r="F7" s="277"/>
      <c r="G7" s="277"/>
      <c r="H7" s="277"/>
      <c r="I7" s="277"/>
      <c r="J7" s="32"/>
      <c r="K7" s="32"/>
    </row>
    <row r="8" spans="2:14" ht="24" customHeight="1" x14ac:dyDescent="0.25">
      <c r="B8" s="278" t="s">
        <v>70</v>
      </c>
      <c r="C8" s="278"/>
      <c r="D8" s="278"/>
      <c r="E8" s="278"/>
      <c r="F8" s="278"/>
      <c r="G8" s="278"/>
      <c r="H8" s="278"/>
      <c r="I8" s="278"/>
      <c r="J8" s="33"/>
      <c r="K8" s="33"/>
      <c r="N8" s="34" t="s">
        <v>71</v>
      </c>
    </row>
    <row r="9" spans="2:14" ht="30.75" customHeight="1" x14ac:dyDescent="0.25">
      <c r="B9" s="35" t="s">
        <v>72</v>
      </c>
      <c r="C9" s="36">
        <v>14</v>
      </c>
      <c r="D9" s="279" t="s">
        <v>73</v>
      </c>
      <c r="E9" s="279"/>
      <c r="F9" s="261" t="s">
        <v>319</v>
      </c>
      <c r="G9" s="261"/>
      <c r="H9" s="261"/>
      <c r="I9" s="261"/>
      <c r="J9" s="37"/>
      <c r="K9" s="37"/>
      <c r="M9" s="30" t="s">
        <v>75</v>
      </c>
      <c r="N9" s="34" t="s">
        <v>76</v>
      </c>
    </row>
    <row r="10" spans="2:14" ht="30.75" customHeight="1" x14ac:dyDescent="0.25">
      <c r="B10" s="38" t="s">
        <v>77</v>
      </c>
      <c r="C10" s="39" t="s">
        <v>78</v>
      </c>
      <c r="D10" s="270" t="s">
        <v>79</v>
      </c>
      <c r="E10" s="270"/>
      <c r="F10" s="271" t="s">
        <v>80</v>
      </c>
      <c r="G10" s="271"/>
      <c r="H10" s="41" t="s">
        <v>81</v>
      </c>
      <c r="I10" s="147" t="s">
        <v>78</v>
      </c>
      <c r="J10" s="43"/>
      <c r="K10" s="43"/>
      <c r="M10" s="30" t="s">
        <v>82</v>
      </c>
      <c r="N10" s="34" t="s">
        <v>83</v>
      </c>
    </row>
    <row r="11" spans="2:14" ht="30.75" customHeight="1" x14ac:dyDescent="0.25">
      <c r="B11" s="38" t="s">
        <v>84</v>
      </c>
      <c r="C11" s="272" t="s">
        <v>85</v>
      </c>
      <c r="D11" s="272"/>
      <c r="E11" s="272"/>
      <c r="F11" s="272"/>
      <c r="G11" s="41" t="s">
        <v>86</v>
      </c>
      <c r="H11" s="273">
        <v>1032</v>
      </c>
      <c r="I11" s="273"/>
      <c r="J11" s="44"/>
      <c r="K11" s="44"/>
      <c r="M11" s="30" t="s">
        <v>87</v>
      </c>
      <c r="N11" s="34" t="s">
        <v>42</v>
      </c>
    </row>
    <row r="12" spans="2:14" ht="30.75" customHeight="1" x14ac:dyDescent="0.25">
      <c r="B12" s="38" t="s">
        <v>88</v>
      </c>
      <c r="C12" s="274" t="s">
        <v>82</v>
      </c>
      <c r="D12" s="274"/>
      <c r="E12" s="274"/>
      <c r="F12" s="274"/>
      <c r="G12" s="41" t="s">
        <v>89</v>
      </c>
      <c r="H12" s="275" t="s">
        <v>320</v>
      </c>
      <c r="I12" s="275"/>
      <c r="J12" s="45"/>
      <c r="K12" s="45"/>
      <c r="M12" s="46" t="s">
        <v>91</v>
      </c>
    </row>
    <row r="13" spans="2:14" ht="30.75" customHeight="1" x14ac:dyDescent="0.25">
      <c r="B13" s="38" t="s">
        <v>92</v>
      </c>
      <c r="C13" s="264" t="s">
        <v>93</v>
      </c>
      <c r="D13" s="264"/>
      <c r="E13" s="264"/>
      <c r="F13" s="264"/>
      <c r="G13" s="264"/>
      <c r="H13" s="264"/>
      <c r="I13" s="264"/>
      <c r="J13" s="47"/>
      <c r="K13" s="47"/>
      <c r="M13" s="46"/>
    </row>
    <row r="14" spans="2:14" ht="30.75" customHeight="1" x14ac:dyDescent="0.25">
      <c r="B14" s="38" t="s">
        <v>94</v>
      </c>
      <c r="C14" s="259" t="s">
        <v>321</v>
      </c>
      <c r="D14" s="259"/>
      <c r="E14" s="259"/>
      <c r="F14" s="259"/>
      <c r="G14" s="259"/>
      <c r="H14" s="259"/>
      <c r="I14" s="259"/>
      <c r="J14" s="43"/>
      <c r="K14" s="43"/>
      <c r="M14" s="46"/>
      <c r="N14" s="34" t="s">
        <v>96</v>
      </c>
    </row>
    <row r="15" spans="2:14" ht="30.75" customHeight="1" x14ac:dyDescent="0.25">
      <c r="B15" s="38" t="s">
        <v>97</v>
      </c>
      <c r="C15" s="255" t="s">
        <v>322</v>
      </c>
      <c r="D15" s="255"/>
      <c r="E15" s="255"/>
      <c r="F15" s="255"/>
      <c r="G15" s="41" t="s">
        <v>99</v>
      </c>
      <c r="H15" s="259" t="s">
        <v>100</v>
      </c>
      <c r="I15" s="259"/>
      <c r="J15" s="43"/>
      <c r="K15" s="43"/>
      <c r="M15" s="46" t="s">
        <v>101</v>
      </c>
      <c r="N15" s="34" t="s">
        <v>78</v>
      </c>
    </row>
    <row r="16" spans="2:14" ht="30.75" customHeight="1" x14ac:dyDescent="0.25">
      <c r="B16" s="38" t="s">
        <v>102</v>
      </c>
      <c r="C16" s="269" t="s">
        <v>103</v>
      </c>
      <c r="D16" s="269"/>
      <c r="E16" s="269"/>
      <c r="F16" s="269"/>
      <c r="G16" s="41" t="s">
        <v>104</v>
      </c>
      <c r="H16" s="259" t="s">
        <v>42</v>
      </c>
      <c r="I16" s="259"/>
      <c r="J16" s="43"/>
      <c r="K16" s="43"/>
      <c r="M16" s="46" t="s">
        <v>105</v>
      </c>
    </row>
    <row r="17" spans="2:14" ht="36" customHeight="1" x14ac:dyDescent="0.25">
      <c r="B17" s="38" t="s">
        <v>106</v>
      </c>
      <c r="C17" s="264" t="s">
        <v>323</v>
      </c>
      <c r="D17" s="264"/>
      <c r="E17" s="264"/>
      <c r="F17" s="264"/>
      <c r="G17" s="264"/>
      <c r="H17" s="264"/>
      <c r="I17" s="264"/>
      <c r="J17" s="47"/>
      <c r="K17" s="47"/>
      <c r="M17" s="46" t="s">
        <v>108</v>
      </c>
      <c r="N17" s="34" t="s">
        <v>109</v>
      </c>
    </row>
    <row r="18" spans="2:14" ht="30.75" customHeight="1" x14ac:dyDescent="0.25">
      <c r="B18" s="38" t="s">
        <v>110</v>
      </c>
      <c r="C18" s="261" t="s">
        <v>324</v>
      </c>
      <c r="D18" s="261"/>
      <c r="E18" s="261"/>
      <c r="F18" s="261"/>
      <c r="G18" s="261"/>
      <c r="H18" s="261"/>
      <c r="I18" s="261"/>
      <c r="J18" s="48"/>
      <c r="K18" s="48"/>
      <c r="M18" s="46" t="s">
        <v>112</v>
      </c>
      <c r="N18" s="34" t="s">
        <v>113</v>
      </c>
    </row>
    <row r="19" spans="2:14" ht="30.75" customHeight="1" x14ac:dyDescent="0.25">
      <c r="B19" s="38" t="s">
        <v>114</v>
      </c>
      <c r="C19" s="324" t="s">
        <v>325</v>
      </c>
      <c r="D19" s="324"/>
      <c r="E19" s="324"/>
      <c r="F19" s="324"/>
      <c r="G19" s="324"/>
      <c r="H19" s="324"/>
      <c r="I19" s="324"/>
      <c r="J19" s="49"/>
      <c r="K19" s="49"/>
      <c r="M19" s="46"/>
      <c r="N19" s="34" t="s">
        <v>116</v>
      </c>
    </row>
    <row r="20" spans="2:14" ht="30.75" customHeight="1" x14ac:dyDescent="0.25">
      <c r="B20" s="38" t="s">
        <v>117</v>
      </c>
      <c r="C20" s="265" t="s">
        <v>41</v>
      </c>
      <c r="D20" s="265"/>
      <c r="E20" s="265"/>
      <c r="F20" s="265"/>
      <c r="G20" s="265"/>
      <c r="H20" s="265"/>
      <c r="I20" s="265"/>
      <c r="J20" s="50"/>
      <c r="K20" s="50"/>
      <c r="M20" s="46" t="s">
        <v>100</v>
      </c>
      <c r="N20" s="34" t="s">
        <v>118</v>
      </c>
    </row>
    <row r="21" spans="2:14" ht="27.75" customHeight="1" x14ac:dyDescent="0.25">
      <c r="B21" s="266" t="s">
        <v>119</v>
      </c>
      <c r="C21" s="267" t="s">
        <v>120</v>
      </c>
      <c r="D21" s="267"/>
      <c r="E21" s="267"/>
      <c r="F21" s="268" t="s">
        <v>121</v>
      </c>
      <c r="G21" s="268"/>
      <c r="H21" s="268"/>
      <c r="I21" s="268"/>
      <c r="J21" s="51"/>
      <c r="K21" s="51"/>
      <c r="M21" s="46" t="s">
        <v>122</v>
      </c>
      <c r="N21" s="34" t="s">
        <v>123</v>
      </c>
    </row>
    <row r="22" spans="2:14" ht="27" customHeight="1" x14ac:dyDescent="0.25">
      <c r="B22" s="266"/>
      <c r="C22" s="323" t="s">
        <v>326</v>
      </c>
      <c r="D22" s="323"/>
      <c r="E22" s="323"/>
      <c r="F22" s="324" t="s">
        <v>327</v>
      </c>
      <c r="G22" s="324"/>
      <c r="H22" s="324"/>
      <c r="I22" s="324"/>
      <c r="J22" s="49"/>
      <c r="K22" s="49"/>
      <c r="M22" s="46" t="s">
        <v>126</v>
      </c>
      <c r="N22" s="34" t="s">
        <v>127</v>
      </c>
    </row>
    <row r="23" spans="2:14" ht="39.75" customHeight="1" x14ac:dyDescent="0.25">
      <c r="B23" s="38" t="s">
        <v>128</v>
      </c>
      <c r="C23" s="258" t="s">
        <v>41</v>
      </c>
      <c r="D23" s="258"/>
      <c r="E23" s="258"/>
      <c r="F23" s="259" t="s">
        <v>41</v>
      </c>
      <c r="G23" s="259"/>
      <c r="H23" s="259"/>
      <c r="I23" s="259"/>
      <c r="J23" s="43"/>
      <c r="K23" s="43"/>
      <c r="M23" s="46"/>
      <c r="N23" s="34" t="s">
        <v>93</v>
      </c>
    </row>
    <row r="24" spans="2:14" ht="44.25" customHeight="1" x14ac:dyDescent="0.25">
      <c r="B24" s="38" t="s">
        <v>129</v>
      </c>
      <c r="C24" s="327" t="s">
        <v>328</v>
      </c>
      <c r="D24" s="327"/>
      <c r="E24" s="327"/>
      <c r="F24" s="324" t="s">
        <v>329</v>
      </c>
      <c r="G24" s="324"/>
      <c r="H24" s="324"/>
      <c r="I24" s="324"/>
      <c r="J24" s="48"/>
      <c r="K24" s="48"/>
      <c r="M24" s="52"/>
      <c r="N24" s="34" t="s">
        <v>132</v>
      </c>
    </row>
    <row r="25" spans="2:14" ht="29.25" customHeight="1" x14ac:dyDescent="0.25">
      <c r="B25" s="38" t="s">
        <v>133</v>
      </c>
      <c r="C25" s="262" t="s">
        <v>103</v>
      </c>
      <c r="D25" s="262"/>
      <c r="E25" s="262"/>
      <c r="F25" s="41" t="s">
        <v>134</v>
      </c>
      <c r="G25" s="372">
        <v>74</v>
      </c>
      <c r="H25" s="372"/>
      <c r="I25" s="372"/>
      <c r="J25" s="53"/>
      <c r="K25" s="53"/>
      <c r="M25" s="52"/>
    </row>
    <row r="26" spans="2:14" ht="27" customHeight="1" x14ac:dyDescent="0.25">
      <c r="B26" s="38" t="s">
        <v>135</v>
      </c>
      <c r="C26" s="255" t="s">
        <v>136</v>
      </c>
      <c r="D26" s="255"/>
      <c r="E26" s="255"/>
      <c r="F26" s="41" t="s">
        <v>137</v>
      </c>
      <c r="G26" s="372">
        <v>0</v>
      </c>
      <c r="H26" s="372"/>
      <c r="I26" s="372"/>
      <c r="J26" s="54"/>
      <c r="K26" s="54"/>
      <c r="M26" s="52"/>
    </row>
    <row r="27" spans="2:14" ht="47.25" customHeight="1" x14ac:dyDescent="0.25">
      <c r="B27" s="55" t="s">
        <v>138</v>
      </c>
      <c r="C27" s="258" t="s">
        <v>108</v>
      </c>
      <c r="D27" s="258"/>
      <c r="E27" s="258"/>
      <c r="F27" s="56" t="s">
        <v>139</v>
      </c>
      <c r="G27" s="256" t="s">
        <v>140</v>
      </c>
      <c r="H27" s="256"/>
      <c r="I27" s="256"/>
      <c r="J27" s="51"/>
      <c r="K27" s="51"/>
      <c r="M27" s="52"/>
    </row>
    <row r="28" spans="2:14" ht="30" customHeight="1" x14ac:dyDescent="0.25">
      <c r="B28" s="247" t="s">
        <v>141</v>
      </c>
      <c r="C28" s="247"/>
      <c r="D28" s="247"/>
      <c r="E28" s="247"/>
      <c r="F28" s="247"/>
      <c r="G28" s="247"/>
      <c r="H28" s="247"/>
      <c r="I28" s="247"/>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48">
        <v>0</v>
      </c>
      <c r="D30" s="149">
        <f>+C30</f>
        <v>0</v>
      </c>
      <c r="E30" s="148">
        <v>0</v>
      </c>
      <c r="F30" s="150">
        <f>+E30</f>
        <v>0</v>
      </c>
      <c r="G30" s="151" t="e">
        <f t="shared" ref="G30:G41" si="0">+C30/E30</f>
        <v>#DIV/0!</v>
      </c>
      <c r="H30" s="152" t="e">
        <f t="shared" ref="H30:H41" si="1">+D30/F30</f>
        <v>#DIV/0!</v>
      </c>
      <c r="I30" s="153" t="e">
        <f t="shared" ref="I30:I41" si="2">+D30/$G$26</f>
        <v>#DIV/0!</v>
      </c>
      <c r="J30" s="68">
        <v>0.99</v>
      </c>
      <c r="K30" s="69"/>
      <c r="M30" s="52"/>
    </row>
    <row r="31" spans="2:14" ht="19.5" customHeight="1" x14ac:dyDescent="0.25">
      <c r="B31" s="61" t="s">
        <v>152</v>
      </c>
      <c r="C31" s="148">
        <v>0</v>
      </c>
      <c r="D31" s="149">
        <f t="shared" ref="D31:D41" si="3">+D30+C31</f>
        <v>0</v>
      </c>
      <c r="E31" s="148">
        <v>0</v>
      </c>
      <c r="F31" s="150">
        <f t="shared" ref="F31:F41" si="4">+F30+E31</f>
        <v>0</v>
      </c>
      <c r="G31" s="151" t="e">
        <f t="shared" si="0"/>
        <v>#DIV/0!</v>
      </c>
      <c r="H31" s="152" t="e">
        <f t="shared" si="1"/>
        <v>#DIV/0!</v>
      </c>
      <c r="I31" s="153" t="e">
        <f t="shared" si="2"/>
        <v>#DIV/0!</v>
      </c>
      <c r="J31" s="68">
        <v>0.99</v>
      </c>
      <c r="K31" s="69"/>
      <c r="M31" s="52"/>
    </row>
    <row r="32" spans="2:14" ht="19.5" customHeight="1" x14ac:dyDescent="0.25">
      <c r="B32" s="61" t="s">
        <v>153</v>
      </c>
      <c r="C32" s="148">
        <v>0</v>
      </c>
      <c r="D32" s="149">
        <f t="shared" si="3"/>
        <v>0</v>
      </c>
      <c r="E32" s="148">
        <v>0</v>
      </c>
      <c r="F32" s="150">
        <f t="shared" si="4"/>
        <v>0</v>
      </c>
      <c r="G32" s="151" t="e">
        <f t="shared" si="0"/>
        <v>#DIV/0!</v>
      </c>
      <c r="H32" s="152" t="e">
        <f t="shared" si="1"/>
        <v>#DIV/0!</v>
      </c>
      <c r="I32" s="153" t="e">
        <f t="shared" si="2"/>
        <v>#DIV/0!</v>
      </c>
      <c r="J32" s="68">
        <v>0.99</v>
      </c>
      <c r="K32" s="69"/>
      <c r="M32" s="52"/>
    </row>
    <row r="33" spans="2:11" ht="19.5" customHeight="1" x14ac:dyDescent="0.25">
      <c r="B33" s="61" t="s">
        <v>154</v>
      </c>
      <c r="C33" s="148">
        <v>0</v>
      </c>
      <c r="D33" s="149">
        <f t="shared" si="3"/>
        <v>0</v>
      </c>
      <c r="E33" s="148">
        <v>0</v>
      </c>
      <c r="F33" s="150">
        <f t="shared" si="4"/>
        <v>0</v>
      </c>
      <c r="G33" s="151" t="e">
        <f t="shared" si="0"/>
        <v>#DIV/0!</v>
      </c>
      <c r="H33" s="152" t="e">
        <f t="shared" si="1"/>
        <v>#DIV/0!</v>
      </c>
      <c r="I33" s="153" t="e">
        <f t="shared" si="2"/>
        <v>#DIV/0!</v>
      </c>
      <c r="J33" s="68">
        <v>0.99</v>
      </c>
      <c r="K33" s="69"/>
    </row>
    <row r="34" spans="2:11" ht="19.5" customHeight="1" x14ac:dyDescent="0.25">
      <c r="B34" s="61" t="s">
        <v>155</v>
      </c>
      <c r="C34" s="148">
        <v>0</v>
      </c>
      <c r="D34" s="149">
        <f t="shared" si="3"/>
        <v>0</v>
      </c>
      <c r="E34" s="148">
        <v>0</v>
      </c>
      <c r="F34" s="150">
        <f t="shared" si="4"/>
        <v>0</v>
      </c>
      <c r="G34" s="151" t="e">
        <f t="shared" si="0"/>
        <v>#DIV/0!</v>
      </c>
      <c r="H34" s="152" t="e">
        <f t="shared" si="1"/>
        <v>#DIV/0!</v>
      </c>
      <c r="I34" s="153" t="e">
        <f t="shared" si="2"/>
        <v>#DIV/0!</v>
      </c>
      <c r="J34" s="68">
        <v>0.99</v>
      </c>
      <c r="K34" s="69"/>
    </row>
    <row r="35" spans="2:11" ht="19.5" customHeight="1" x14ac:dyDescent="0.25">
      <c r="B35" s="61" t="s">
        <v>156</v>
      </c>
      <c r="C35" s="148">
        <v>0</v>
      </c>
      <c r="D35" s="149">
        <f t="shared" si="3"/>
        <v>0</v>
      </c>
      <c r="E35" s="148">
        <v>0</v>
      </c>
      <c r="F35" s="150">
        <f t="shared" si="4"/>
        <v>0</v>
      </c>
      <c r="G35" s="151" t="e">
        <f t="shared" si="0"/>
        <v>#DIV/0!</v>
      </c>
      <c r="H35" s="152" t="e">
        <f t="shared" si="1"/>
        <v>#DIV/0!</v>
      </c>
      <c r="I35" s="153" t="e">
        <f t="shared" si="2"/>
        <v>#DIV/0!</v>
      </c>
      <c r="J35" s="68">
        <v>0.99</v>
      </c>
      <c r="K35" s="69"/>
    </row>
    <row r="36" spans="2:11" ht="19.5" customHeight="1" x14ac:dyDescent="0.25">
      <c r="B36" s="61" t="s">
        <v>157</v>
      </c>
      <c r="C36" s="148">
        <v>0</v>
      </c>
      <c r="D36" s="149">
        <f t="shared" si="3"/>
        <v>0</v>
      </c>
      <c r="E36" s="148">
        <v>0</v>
      </c>
      <c r="F36" s="150">
        <f t="shared" si="4"/>
        <v>0</v>
      </c>
      <c r="G36" s="151" t="e">
        <f t="shared" si="0"/>
        <v>#DIV/0!</v>
      </c>
      <c r="H36" s="152" t="e">
        <f t="shared" si="1"/>
        <v>#DIV/0!</v>
      </c>
      <c r="I36" s="153" t="e">
        <f t="shared" si="2"/>
        <v>#DIV/0!</v>
      </c>
      <c r="J36" s="68">
        <v>0.99</v>
      </c>
      <c r="K36" s="69"/>
    </row>
    <row r="37" spans="2:11" ht="19.5" customHeight="1" x14ac:dyDescent="0.25">
      <c r="B37" s="61" t="s">
        <v>158</v>
      </c>
      <c r="C37" s="148">
        <v>0</v>
      </c>
      <c r="D37" s="149">
        <f t="shared" si="3"/>
        <v>0</v>
      </c>
      <c r="E37" s="148">
        <v>0</v>
      </c>
      <c r="F37" s="150">
        <f t="shared" si="4"/>
        <v>0</v>
      </c>
      <c r="G37" s="151" t="e">
        <f t="shared" si="0"/>
        <v>#DIV/0!</v>
      </c>
      <c r="H37" s="152" t="e">
        <f t="shared" si="1"/>
        <v>#DIV/0!</v>
      </c>
      <c r="I37" s="153" t="e">
        <f t="shared" si="2"/>
        <v>#DIV/0!</v>
      </c>
      <c r="J37" s="68">
        <v>0.99</v>
      </c>
      <c r="K37" s="69"/>
    </row>
    <row r="38" spans="2:11" ht="19.5" customHeight="1" x14ac:dyDescent="0.25">
      <c r="B38" s="61" t="s">
        <v>159</v>
      </c>
      <c r="C38" s="148">
        <v>0</v>
      </c>
      <c r="D38" s="149">
        <f t="shared" si="3"/>
        <v>0</v>
      </c>
      <c r="E38" s="148">
        <v>0</v>
      </c>
      <c r="F38" s="150">
        <f t="shared" si="4"/>
        <v>0</v>
      </c>
      <c r="G38" s="151" t="e">
        <f t="shared" si="0"/>
        <v>#DIV/0!</v>
      </c>
      <c r="H38" s="152" t="e">
        <f t="shared" si="1"/>
        <v>#DIV/0!</v>
      </c>
      <c r="I38" s="153" t="e">
        <f t="shared" si="2"/>
        <v>#DIV/0!</v>
      </c>
      <c r="J38" s="68">
        <v>0.99</v>
      </c>
      <c r="K38" s="69"/>
    </row>
    <row r="39" spans="2:11" ht="19.5" customHeight="1" x14ac:dyDescent="0.25">
      <c r="B39" s="61" t="s">
        <v>160</v>
      </c>
      <c r="C39" s="148">
        <v>0</v>
      </c>
      <c r="D39" s="149">
        <f t="shared" si="3"/>
        <v>0</v>
      </c>
      <c r="E39" s="148">
        <v>0</v>
      </c>
      <c r="F39" s="150">
        <f t="shared" si="4"/>
        <v>0</v>
      </c>
      <c r="G39" s="151" t="e">
        <f t="shared" si="0"/>
        <v>#DIV/0!</v>
      </c>
      <c r="H39" s="152" t="e">
        <f t="shared" si="1"/>
        <v>#DIV/0!</v>
      </c>
      <c r="I39" s="153" t="e">
        <f t="shared" si="2"/>
        <v>#DIV/0!</v>
      </c>
      <c r="J39" s="68">
        <v>0.99</v>
      </c>
      <c r="K39" s="69"/>
    </row>
    <row r="40" spans="2:11" ht="19.5" customHeight="1" x14ac:dyDescent="0.25">
      <c r="B40" s="61" t="s">
        <v>161</v>
      </c>
      <c r="C40" s="148">
        <v>0</v>
      </c>
      <c r="D40" s="149">
        <f t="shared" si="3"/>
        <v>0</v>
      </c>
      <c r="E40" s="148">
        <v>0</v>
      </c>
      <c r="F40" s="150">
        <f t="shared" si="4"/>
        <v>0</v>
      </c>
      <c r="G40" s="151" t="e">
        <f t="shared" si="0"/>
        <v>#DIV/0!</v>
      </c>
      <c r="H40" s="152" t="e">
        <f t="shared" si="1"/>
        <v>#DIV/0!</v>
      </c>
      <c r="I40" s="153" t="e">
        <f t="shared" si="2"/>
        <v>#DIV/0!</v>
      </c>
      <c r="J40" s="68">
        <v>0.99</v>
      </c>
      <c r="K40" s="69"/>
    </row>
    <row r="41" spans="2:11" ht="19.5" customHeight="1" x14ac:dyDescent="0.25">
      <c r="B41" s="61" t="s">
        <v>162</v>
      </c>
      <c r="C41" s="148">
        <v>0</v>
      </c>
      <c r="D41" s="149">
        <f t="shared" si="3"/>
        <v>0</v>
      </c>
      <c r="E41" s="148">
        <v>0</v>
      </c>
      <c r="F41" s="150">
        <f t="shared" si="4"/>
        <v>0</v>
      </c>
      <c r="G41" s="151" t="e">
        <f t="shared" si="0"/>
        <v>#DIV/0!</v>
      </c>
      <c r="H41" s="152" t="e">
        <f t="shared" si="1"/>
        <v>#DIV/0!</v>
      </c>
      <c r="I41" s="153" t="e">
        <f t="shared" si="2"/>
        <v>#DIV/0!</v>
      </c>
      <c r="J41" s="68">
        <v>0.99</v>
      </c>
      <c r="K41" s="69"/>
    </row>
    <row r="42" spans="2:11" ht="54.75" customHeight="1" x14ac:dyDescent="0.25">
      <c r="B42" s="70" t="s">
        <v>163</v>
      </c>
      <c r="C42" s="254"/>
      <c r="D42" s="254"/>
      <c r="E42" s="254"/>
      <c r="F42" s="254"/>
      <c r="G42" s="254"/>
      <c r="H42" s="254"/>
      <c r="I42" s="254"/>
      <c r="J42" s="71"/>
      <c r="K42" s="71"/>
    </row>
    <row r="43" spans="2:11" ht="29.25" customHeight="1" x14ac:dyDescent="0.25">
      <c r="B43" s="247" t="s">
        <v>164</v>
      </c>
      <c r="C43" s="247"/>
      <c r="D43" s="247"/>
      <c r="E43" s="247"/>
      <c r="F43" s="247"/>
      <c r="G43" s="247"/>
      <c r="H43" s="247"/>
      <c r="I43" s="247"/>
      <c r="J43" s="33"/>
      <c r="K43" s="33"/>
    </row>
    <row r="44" spans="2:11" ht="32.25" customHeight="1" x14ac:dyDescent="0.25">
      <c r="B44" s="253"/>
      <c r="C44" s="253"/>
      <c r="D44" s="253"/>
      <c r="E44" s="253"/>
      <c r="F44" s="253"/>
      <c r="G44" s="253"/>
      <c r="H44" s="253"/>
      <c r="I44" s="253"/>
      <c r="J44" s="33"/>
      <c r="K44" s="33"/>
    </row>
    <row r="45" spans="2:11" ht="32.25" customHeight="1" x14ac:dyDescent="0.25">
      <c r="B45" s="253"/>
      <c r="C45" s="253"/>
      <c r="D45" s="253"/>
      <c r="E45" s="253"/>
      <c r="F45" s="253"/>
      <c r="G45" s="253"/>
      <c r="H45" s="253"/>
      <c r="I45" s="253"/>
      <c r="J45" s="71"/>
      <c r="K45" s="71"/>
    </row>
    <row r="46" spans="2:11" ht="32.25" customHeight="1" x14ac:dyDescent="0.25">
      <c r="B46" s="253"/>
      <c r="C46" s="253"/>
      <c r="D46" s="253"/>
      <c r="E46" s="253"/>
      <c r="F46" s="253"/>
      <c r="G46" s="253"/>
      <c r="H46" s="253"/>
      <c r="I46" s="253"/>
      <c r="J46" s="71"/>
      <c r="K46" s="71"/>
    </row>
    <row r="47" spans="2:11" ht="32.25" customHeight="1" x14ac:dyDescent="0.25">
      <c r="B47" s="253"/>
      <c r="C47" s="253"/>
      <c r="D47" s="253"/>
      <c r="E47" s="253"/>
      <c r="F47" s="253"/>
      <c r="G47" s="253"/>
      <c r="H47" s="253"/>
      <c r="I47" s="253"/>
      <c r="J47" s="71"/>
      <c r="K47" s="71"/>
    </row>
    <row r="48" spans="2:11" ht="32.25" customHeight="1" x14ac:dyDescent="0.25">
      <c r="B48" s="253"/>
      <c r="C48" s="253"/>
      <c r="D48" s="253"/>
      <c r="E48" s="253"/>
      <c r="F48" s="253"/>
      <c r="G48" s="253"/>
      <c r="H48" s="253"/>
      <c r="I48" s="253"/>
      <c r="J48" s="31"/>
      <c r="K48" s="31"/>
    </row>
    <row r="49" spans="2:11" ht="79.5" customHeight="1" x14ac:dyDescent="0.25">
      <c r="B49" s="38" t="s">
        <v>165</v>
      </c>
      <c r="C49" s="370"/>
      <c r="D49" s="370"/>
      <c r="E49" s="370"/>
      <c r="F49" s="370"/>
      <c r="G49" s="370"/>
      <c r="H49" s="370"/>
      <c r="I49" s="370"/>
      <c r="J49" s="72"/>
      <c r="K49" s="72"/>
    </row>
    <row r="50" spans="2:11" ht="26.25" customHeight="1" x14ac:dyDescent="0.25">
      <c r="B50" s="38" t="s">
        <v>166</v>
      </c>
      <c r="C50" s="371"/>
      <c r="D50" s="371"/>
      <c r="E50" s="371"/>
      <c r="F50" s="371"/>
      <c r="G50" s="371"/>
      <c r="H50" s="371"/>
      <c r="I50" s="371"/>
      <c r="J50" s="72"/>
      <c r="K50" s="72"/>
    </row>
    <row r="51" spans="2:11" ht="64.5" customHeight="1" x14ac:dyDescent="0.25">
      <c r="B51" s="73" t="s">
        <v>167</v>
      </c>
      <c r="C51" s="370"/>
      <c r="D51" s="370"/>
      <c r="E51" s="370"/>
      <c r="F51" s="370"/>
      <c r="G51" s="370"/>
      <c r="H51" s="370"/>
      <c r="I51" s="370"/>
      <c r="J51" s="72"/>
      <c r="K51" s="72"/>
    </row>
    <row r="52" spans="2:11" ht="29.25" customHeight="1" x14ac:dyDescent="0.25">
      <c r="B52" s="247" t="s">
        <v>168</v>
      </c>
      <c r="C52" s="247"/>
      <c r="D52" s="247"/>
      <c r="E52" s="247"/>
      <c r="F52" s="247"/>
      <c r="G52" s="247"/>
      <c r="H52" s="247"/>
      <c r="I52" s="247"/>
      <c r="J52" s="72"/>
      <c r="K52" s="72"/>
    </row>
    <row r="53" spans="2:11" ht="33" customHeight="1" x14ac:dyDescent="0.25">
      <c r="B53" s="248" t="s">
        <v>169</v>
      </c>
      <c r="C53" s="74" t="s">
        <v>170</v>
      </c>
      <c r="D53" s="249" t="s">
        <v>171</v>
      </c>
      <c r="E53" s="249"/>
      <c r="F53" s="249"/>
      <c r="G53" s="250" t="s">
        <v>172</v>
      </c>
      <c r="H53" s="250"/>
      <c r="I53" s="250"/>
      <c r="J53" s="75"/>
      <c r="K53" s="75"/>
    </row>
    <row r="54" spans="2:11" ht="31.5" customHeight="1" x14ac:dyDescent="0.25">
      <c r="B54" s="248"/>
      <c r="C54" s="154"/>
      <c r="D54" s="238"/>
      <c r="E54" s="238"/>
      <c r="F54" s="238"/>
      <c r="G54" s="251"/>
      <c r="H54" s="251"/>
      <c r="I54" s="251"/>
      <c r="J54" s="75"/>
      <c r="K54" s="75"/>
    </row>
    <row r="55" spans="2:11" ht="31.5" customHeight="1" x14ac:dyDescent="0.25">
      <c r="B55" s="73" t="s">
        <v>173</v>
      </c>
      <c r="C55" s="238" t="s">
        <v>330</v>
      </c>
      <c r="D55" s="238"/>
      <c r="E55" s="243" t="s">
        <v>175</v>
      </c>
      <c r="F55" s="243"/>
      <c r="G55" s="244" t="s">
        <v>331</v>
      </c>
      <c r="H55" s="244"/>
      <c r="I55" s="244"/>
      <c r="J55" s="77"/>
      <c r="K55" s="77"/>
    </row>
    <row r="56" spans="2:11" ht="31.5" customHeight="1" x14ac:dyDescent="0.25">
      <c r="B56" s="73" t="s">
        <v>177</v>
      </c>
      <c r="C56" s="238" t="str">
        <f>+'[3]HV 1'!C56:D56</f>
        <v>NICOLAS ADOLFO CORREAL HUERTAS</v>
      </c>
      <c r="D56" s="238"/>
      <c r="E56" s="245" t="s">
        <v>178</v>
      </c>
      <c r="F56" s="245"/>
      <c r="G56" s="244" t="str">
        <f>+'[7]HV 1'!G59:I59</f>
        <v>DIANA VIDAL</v>
      </c>
      <c r="H56" s="244"/>
      <c r="I56" s="244"/>
      <c r="J56" s="77"/>
      <c r="K56" s="77"/>
    </row>
    <row r="57" spans="2:11" ht="31.5" customHeight="1" x14ac:dyDescent="0.25">
      <c r="B57" s="73" t="s">
        <v>179</v>
      </c>
      <c r="C57" s="238"/>
      <c r="D57" s="238"/>
      <c r="E57" s="239" t="s">
        <v>180</v>
      </c>
      <c r="F57" s="239"/>
      <c r="G57" s="240"/>
      <c r="H57" s="240"/>
      <c r="I57" s="240"/>
      <c r="J57" s="78"/>
      <c r="K57" s="78"/>
    </row>
    <row r="58" spans="2:11" ht="31.5" customHeight="1" x14ac:dyDescent="0.25">
      <c r="B58" s="79" t="s">
        <v>181</v>
      </c>
      <c r="C58" s="241"/>
      <c r="D58" s="241"/>
      <c r="E58" s="239"/>
      <c r="F58" s="239"/>
      <c r="G58" s="240"/>
      <c r="H58" s="240"/>
      <c r="I58" s="240"/>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176</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HV 14</vt:lpstr>
      <vt:lpstr>Act. 14</vt:lpstr>
      <vt:lpstr>Hoja3</vt:lpstr>
      <vt:lpstr>Hoja1</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12</cp:revision>
  <cp:lastPrinted>2018-04-10T15:28:46Z</cp:lastPrinted>
  <dcterms:created xsi:type="dcterms:W3CDTF">2010-03-25T16:40:43Z</dcterms:created>
  <dcterms:modified xsi:type="dcterms:W3CDTF">2023-02-17T00:04:11Z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