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9SEPTIEMBRE/Obligacion9/ReporteAgosto/"/>
    </mc:Choice>
  </mc:AlternateContent>
  <xr:revisionPtr revIDLastSave="190" documentId="13_ncr:1_{86DED1D4-2B63-4878-A7F3-95DF7A92D477}" xr6:coauthVersionLast="47" xr6:coauthVersionMax="47" xr10:uidLastSave="{636A30C7-9C37-437D-BA6F-5134C1F27CE5}"/>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67" l="1"/>
  <c r="F27" i="24"/>
  <c r="H27" i="24"/>
  <c r="F27" i="68"/>
  <c r="G27" i="24"/>
  <c r="G27" i="68"/>
  <c r="I27" i="68" s="1"/>
  <c r="G27" i="69"/>
  <c r="I27" i="69" s="1"/>
  <c r="F27" i="69"/>
  <c r="F27" i="67"/>
  <c r="I27" i="67"/>
  <c r="E36" i="24"/>
  <c r="H27" i="67"/>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c r="H29" i="69"/>
  <c r="H30" i="69"/>
  <c r="H31" i="69"/>
  <c r="H32" i="69"/>
  <c r="H33" i="69"/>
  <c r="H34" i="69"/>
  <c r="H35" i="69"/>
  <c r="H36" i="69"/>
  <c r="H37" i="69"/>
  <c r="H38" i="69"/>
  <c r="E27" i="69"/>
  <c r="E38" i="68"/>
  <c r="E37" i="68"/>
  <c r="E36" i="68"/>
  <c r="E35" i="68"/>
  <c r="E34" i="68"/>
  <c r="E33" i="68"/>
  <c r="E32" i="68"/>
  <c r="E31" i="68"/>
  <c r="E30" i="68"/>
  <c r="E29" i="68"/>
  <c r="E28" i="68"/>
  <c r="H27" i="68"/>
  <c r="H28" i="68"/>
  <c r="H29" i="68"/>
  <c r="H30" i="68"/>
  <c r="H31" i="68"/>
  <c r="H32" i="68"/>
  <c r="H33" i="68"/>
  <c r="H34" i="68" s="1"/>
  <c r="H35" i="68"/>
  <c r="H36" i="68"/>
  <c r="H37" i="68"/>
  <c r="H38" i="68"/>
  <c r="E27" i="68"/>
  <c r="O24" i="68"/>
  <c r="P23" i="68"/>
  <c r="E38" i="67"/>
  <c r="E37" i="67"/>
  <c r="E36" i="67"/>
  <c r="E35" i="67"/>
  <c r="E34" i="67"/>
  <c r="E33" i="67"/>
  <c r="E32" i="67"/>
  <c r="E31" i="67"/>
  <c r="E30" i="67"/>
  <c r="E29" i="67"/>
  <c r="E28" i="67"/>
  <c r="H28" i="67"/>
  <c r="H29" i="67"/>
  <c r="H30" i="67"/>
  <c r="H31" i="67"/>
  <c r="H32" i="67"/>
  <c r="H33" i="67"/>
  <c r="H34" i="67"/>
  <c r="H35" i="67"/>
  <c r="H36" i="67"/>
  <c r="H37"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I27" i="24"/>
  <c r="H30" i="47"/>
  <c r="D31" i="47"/>
  <c r="H28" i="24"/>
  <c r="H29" i="24"/>
  <c r="H30" i="24"/>
  <c r="H31" i="24"/>
  <c r="H32" i="24"/>
  <c r="H33" i="24"/>
  <c r="H34" i="24"/>
  <c r="H35" i="24"/>
  <c r="H36" i="24"/>
  <c r="H37" i="24"/>
  <c r="H38" i="24"/>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tc={9351EBF7-5F7C-4525-9DB1-220535AF4263}</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D34" authorId="1" shapeId="0" xr:uid="{9351EBF7-5F7C-4525-9DB1-220535AF426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la información oficial de julio y agosto por parte del servicio tercerizado</t>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<sst xmlns="http://schemas.openxmlformats.org/spreadsheetml/2006/main" count="919" uniqueCount="363">
  <si>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</si>
  <si>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</si>
  <si>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</si>
  <si>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</si>
  <si>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</si>
  <si>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</si>
  <si>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</si>
  <si>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</si>
  <si>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</si>
  <si>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</si>
  <si>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</si>
  <si>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</si>
  <si>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</si>
  <si>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</si>
  <si>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</si>
  <si>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</si>
  <si>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</si>
  <si>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</si>
  <si>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</si>
  <si>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</si>
  <si>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</si>
  <si>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</si>
  <si>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</si>
  <si>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</si>
  <si>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</si>
  <si>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</si>
  <si>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</si>
  <si>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</si>
  <si>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</si>
  <si>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</si>
  <si>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</si>
  <si>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</si>
  <si>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</si>
  <si>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</si>
  <si>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</si>
  <si>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</si>
  <si>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</si>
  <si>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</si>
  <si>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</si>
  <si>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</si>
  <si>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</si>
  <si>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</si>
  <si>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</si>
  <si>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</si>
  <si>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</si>
  <si>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</si>
  <si>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</si>
  <si>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</si>
  <si>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</si>
  <si>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</si>
  <si>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</si>
  <si>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</si>
  <si>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</si>
  <si>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</si>
  <si>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</si>
  <si>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</si>
  <si>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</si>
  <si>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</si>
  <si>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</si>
  <si>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</si>
  <si>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</si>
  <si>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</si>
  <si>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</si>
  <si>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</si>
  <si>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</si>
  <si>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</si>
  <si>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</si>
  <si>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</si>
  <si>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</si>
  <si>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</si>
  <si>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</si>
  <si>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</si>
  <si>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</si>
  <si>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</si>
  <si>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</si>
  <si>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</si>
  <si>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</si>
  <si>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</si>
  <si>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</si>
  <si>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</si>
  <si>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</si>
  <si>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</si>
  <si>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</si>
  <si>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</si>
  <si>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</si>
  <si>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</si>
  <si>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</si>
  <si>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</si>
  <si>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</si>
  <si>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</si>
  <si>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</si>
  <si>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</si>
  <si>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</si>
  <si>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</si>
  <si>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</si>
  <si>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</si>
  <si>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</si>
  <si>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</si>
  <si>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</si>
  <si>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</si>
  <si>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</si>
  <si>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</si>
  <si>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</si>
  <si>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</si>
  <si>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</si>
  <si>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</si>
  <si>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</si>
  <si>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</si>
  <si>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</si>
  <si>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</si>
  <si>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</si>
  <si>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</si>
  <si>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</si>
  <si>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</si>
  <si>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</si>
  <si>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</si>
  <si>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</si>
  <si>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</si>
  <si>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</si>
  <si>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</si>
  <si>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</si>
  <si>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</si>
  <si>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</si>
  <si>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</si>
  <si>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</si>
  <si>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</si>
  <si>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</si>
  <si>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</si>
  <si>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</si>
  <si>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</si>
  <si>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</si>
  <si>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</si>
  <si>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</si>
  <si>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</si>
  <si>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</si>
  <si>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</si>
  <si>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</si>
  <si>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</si>
  <si>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</si>
  <si>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</si>
  <si>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</si>
  <si>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</si>
  <si>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</si>
  <si>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</si>
  <si>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</si>
  <si>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</si>
  <si>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</si>
  <si>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</si>
  <si>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</si>
  <si>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</si>
  <si>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</si>
  <si>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</si>
  <si>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</si>
  <si>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</si>
  <si>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</si>
  <si>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</si>
  <si>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</si>
  <si>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</si>
  <si>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</si>
  <si>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</si>
  <si>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</si>
  <si>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</si>
  <si>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</si>
  <si>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</si>
  <si>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</si>
  <si>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</si>
  <si>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</si>
  <si>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</si>
  <si>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</si>
  <si>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</si>
  <si>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</si>
  <si>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</si>
  <si>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</si>
  <si>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</si>
  <si>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</si>
  <si>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</si>
  <si>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</si>
  <si>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</si>
  <si>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</si>
  <si>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</si>
  <si>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</si>
  <si>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</si>
  <si>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</si>
  <si>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</si>
  <si>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</si>
  <si>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</si>
  <si>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</si>
  <si>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</si>
  <si>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</si>
  <si>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</si>
  <si>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</si>
  <si>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</si>
  <si>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</si>
  <si>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</si>
  <si>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</si>
  <si>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</si>
  <si>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</si>
  <si>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</si>
  <si>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</si>
  <si>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</si>
  <si>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</si>
  <si>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</si>
  <si>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</si>
  <si>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</si>
  <si>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</si>
  <si>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</si>
  <si>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</si>
  <si>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</si>
  <si>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</si>
  <si>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</si>
  <si>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</si>
  <si>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</si>
  <si>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</si>
  <si>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</si>
  <si>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</si>
  <si>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</si>
  <si>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</si>
  <si>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</si>
  <si>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</si>
  <si>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</si>
  <si>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</si>
  <si>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</si>
  <si>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</si>
  <si>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</si>
  <si>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</si>
  <si>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</si>
  <si>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</si>
  <si>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</si>
  <si>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</si>
  <si>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</si>
  <si>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</si>
  <si>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</si>
  <si>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</si>
  <si>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</si>
  <si>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</si>
  <si>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</si>
  <si>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</si>
  <si>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</si>
  <si>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</si>
  <si>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</si>
  <si>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</si>
  <si>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</si>
  <si>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</si>
  <si>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</si>
  <si>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</si>
  <si>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</si>
  <si>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</si>
  <si>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</si>
  <si>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</si>
  <si>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</si>
  <si>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</si>
  <si>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</si>
  <si>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</si>
  <si>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</si>
  <si>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</si>
  <si>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</si>
  <si>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</si>
  <si>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</si>
  <si>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</si>
  <si>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</si>
  <si>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</si>
  <si>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</si>
  <si>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</si>
  <si>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</si>
  <si>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</si>
  <si>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</si>
  <si>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</si>
  <si>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</si>
  <si>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</si>
  <si>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</si>
  <si>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</si>
  <si>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</si>
  <si>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</si>
  <si>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</si>
  <si>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</si>
  <si>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</si>
  <si>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</si>
  <si>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</si>
  <si>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</si>
  <si>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</si>
  <si>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</si>
  <si>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</si>
  <si>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</si>
  <si>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</si>
  <si>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</si>
  <si>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</si>
  <si>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</si>
  <si>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</si>
  <si>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</si>
  <si>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</si>
  <si>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</si>
  <si>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</si>
  <si>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</si>
  <si>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</si>
  <si>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</si>
  <si>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</si>
  <si>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</si>
  <si>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</si>
  <si>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</si>
  <si>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</si>
  <si>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</si>
  <si>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</si>
  <si>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</si>
  <si>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</si>
  <si>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</si>
  <si>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</si>
  <si>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</si>
  <si>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</si>
  <si>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</si>
  <si>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</si>
  <si>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</si>
  <si>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</si>
  <si>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</si>
  <si>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</si>
  <si>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</si>
  <si>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</si>
  <si>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Óscar Jimenez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</si>
  <si>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</si>
  <si>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</si>
  <si>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</si>
  <si>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</si>
  <si>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</si>
  <si>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</si>
  <si>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</si>
  <si>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</si>
  <si>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</si>
  <si>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</si>
  <si>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</si>
  <si>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</si>
  <si>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</si>
  <si>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</si>
  <si>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</si>
  <si>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</si>
  <si>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</si>
  <si>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</si>
  <si>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</si>
  <si>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</si>
  <si>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</si>
  <si>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</si>
  <si>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</si>
  <si>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</si>
  <si>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</si>
  <si>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</si>
  <si>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</si>
  <si>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</si>
  <si>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</si>
  <si>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</si>
  <si>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</si>
  <si>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</si>
  <si>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</si>
  <si>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</si>
  <si>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</si>
  <si>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</si>
  <si>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Lizeth Torres</t>
  </si>
  <si>
    <t>Con corte al 31 de agosto se logró un avance del 22,67% ejecutado por cumplimiento de todas las actividades relacionadas en el plan de acción para el programa de sinantrópicos lo que corresponde al 66,68% de lo programado.</t>
  </si>
  <si>
    <t xml:space="preserve">Se realizaron  64 censos poblacionales de palomas, 75 visitas técnicas de acuerdo con los requerimientos realizados por parte de la ciudadanía, jornadas  de atención para 775 palomas, 5 entregas voluntarias de 11 animales, 39  jornadas de socialización con un total de 697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</si>
  <si>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 xml:space="preserve">Con corte al 31 de agosto se logró un avance del 83,92%, lo que corresponde a la atención de 10.476 animales, desagregados de la siguiente manera:
• Se atendieron por presunto maltrato 4.595 animales (1983 caninos, 359 felinos, 385 aves ornamentales, 220 roedores, 211 bovinos, 19 caprinos, 37 porcinos, 14 équidos, 3 camélidos, 538 aves de corral, 19 ovinos, 220 lagomorfos y 587 de otras especies).
• A través de brigadas médicas se atendieron 3523 animales (2760 caninos y 763 felinos), en 775 visitas realizadas en las 20 localidades del distrito
• Por Urgencias Veterinarias se atendieron 1370 animales (998 caninos y  372 felinos).
• Ingresaron 213 animales a la Unidad de Cuidado Animal por situación de abandono o remitidos por entidades como bomberos, policía y la secretaria Distrital de Salud para la prestación del servicio de custodia.
• Se prestó atención veterinaria a 775 palomas de plaza a través de brigadas médicas.
</t>
  </si>
  <si>
    <t>• Se atendieron por presunto maltrato 4.595 animales (1983 caninos, 359 felinos, 385 aves ornamentales, 220 roedores, 211 bovinos, 19 caprinos, 37 porcinos, 14 équidos, 3 camélidos, 538 aves de corral, 19 ovinos, 220 lagomorfos y 587 de otras especies).
• A través de brigadas médicas se atendieron 3523 animales (2760 caninos y 763 felinos), en 775 visitas realizadas en las 20 localidades del distrito
• Por Urgencias Veterinarias se atendieron 1370 animales (998 caninos y  372 felinos).
• Ingresaron 213 animales a la Unidad de Cuidado Animal por situación de abandono o remitidos por entidades como bomberos, policía y la secretaria Distrital de Salud para la prestación del servicio de custodia.
• Se prestó atención veterinaria a 775 palomas de plaza a través de brigadas médicas.</t>
  </si>
  <si>
    <t>Con corte al 31 de agosto se logró un avance de atención de 4.595 animales por parte del escuadrón anticrueldad y el programa de atención de animales de granja.</t>
  </si>
  <si>
    <t xml:space="preserve">El Escuadrón Anticrueldad con corte al 31 de agosto, logró un avance del 22,81% lo que corresponde al desarrollo de acciones encaminadas al fortalecimiento de la atención de casos de presunto maltrato animal, tales como:
Realizar 3.501 visitas de verificación de condiciones de bienestar animal en las diferentes localidades de la ciudad y atender 4.595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 la información se han recibido 3.126 llamadas a través de la línea contra presunto maltrato de las cuales 1.150 fueron tramitadas al programa.
</t>
  </si>
  <si>
    <t>Con corte al 31 de agosto se logró un avance del 50,51%, lo que corresponde a la esterilización de  56.158 animales (20.732 caninos y 35.426 felinos) por localidad de la siguiente manera: Usaquén 1086, Chapinero 284, Santa fe 658, San Cristóbal 3883, Usme 3989, Tunjuelito 1339, Bosa 4251, Kennedy 3588, Fontibón 1608, Engativá 3708, Suba 5129, Barrios unidos 501, Teusaquillo 82, Los mártires 540, Antonio Nariño 1057, Puente Aranda 1483, La candelaria 304, Rafael Uribe Uribe 3742, Ciudad Bolívar 5139, Sumapaz 169 y Punto fijo (UCA) 13.618. Mediante 518 jornadas en todo el Distrito Capital.</t>
  </si>
  <si>
    <t>Con corte al 31 de agosto se logró un avance del 50,51%, lo que corresponde a la esterilización de 56.158 animales (20.732 caninos y 35.426 felinos) por localidad de la siguiente manera: Usaquén 1086, Chapinero 284, Santa fe 658, San Cristóbal 3883, Usme 3989, Tunjuelito 1339, Bosa 4251, Kennedy 3588, Fontibón 1608, Engativá 3708, Suba 5129, Barrios unidos 501, Teusaquillo 82, Los mártires 540, Antonio Nariño 1057, Puente Aranda 1483, La candelaria 304, Rafael Uribe Uribe 3742, Ciudad Bolívar 5139, Sumapaz 169 y Punto fijo (UCA) 13.618. Mediante 518 jornadas en todo el Distrito Capital.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</si>
  <si>
    <t>Hay un retraso de entrega de información por parte de la firma interventora que ocasiona demoras en los reportes de las esterilizaciones totales, sin embargo los rezagos o información adicional que difiera de la oficial se reporta en el siguiente mes de acuerdo con instrucciones de los profesionales de OAP. Para el mes de reporte el programa se encuentra al día con la información oficial de esterilizaciones.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</si>
</sst>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6" fontId="9"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0.66676470588235293</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pt idx="7">
                  <c:v>1354</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0.73075382520227516</c:v>
                </c:pt>
                <c:pt idx="7">
                  <c:v>0.83922134102379242</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2.8299999999999999E-2</c:v>
                </c:pt>
                <c:pt idx="7">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0.58764705882352941</c:v>
                </c:pt>
                <c:pt idx="7">
                  <c:v>0.67088235294117649</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pt idx="7">
                  <c:v>11832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0.39868322824943109</c:v>
                </c:pt>
                <c:pt idx="7">
                  <c:v>0.50510428940196617</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zeth Paola Torres Reyes" id="{060E9C72-FA5E-4096-825A-435AA425F021}" userId="Lizeth Paola Torres Rey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4" dT="2022-09-05T14:44:17.48" personId="{060E9C72-FA5E-4096-825A-435AA425F021}" id="{9351EBF7-5F7C-4525-9DB1-220535AF4263}">
    <text>Contiene la información oficial de julio y agosto por parte del servicio tercerizado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345</v>
      </c>
      <c r="L9" s="131" t="s">
        <v>346</v>
      </c>
    </row>
    <row r="10" spans="10:12" x14ac:dyDescent="0.25">
      <c r="J10" s="128" t="s">
        <v>347</v>
      </c>
      <c r="K10" s="128">
        <v>77</v>
      </c>
      <c r="L10" s="128">
        <v>2</v>
      </c>
    </row>
    <row r="11" spans="10:12" x14ac:dyDescent="0.25">
      <c r="J11" s="102"/>
      <c r="K11" s="102"/>
      <c r="L11" s="102">
        <v>37</v>
      </c>
    </row>
    <row r="12" spans="10:12" x14ac:dyDescent="0.25">
      <c r="J12" s="102"/>
      <c r="K12" s="102"/>
      <c r="L12" s="102">
        <v>43</v>
      </c>
    </row>
    <row r="13" spans="10:12" x14ac:dyDescent="0.25">
      <c r="K13" s="102" t="s">
        <v>348</v>
      </c>
      <c r="L13" s="126">
        <f>SUM(L10:L12)</f>
        <v>82</v>
      </c>
    </row>
    <row r="14" spans="10:12" x14ac:dyDescent="0.25">
      <c r="J14" s="128" t="s">
        <v>349</v>
      </c>
      <c r="K14" s="128">
        <v>115</v>
      </c>
      <c r="L14" s="128">
        <v>16</v>
      </c>
    </row>
    <row r="15" spans="10:12" x14ac:dyDescent="0.25">
      <c r="J15" s="102"/>
      <c r="K15" s="102"/>
      <c r="L15" s="102">
        <v>27</v>
      </c>
    </row>
    <row r="16" spans="10:12" x14ac:dyDescent="0.25">
      <c r="J16" s="102"/>
      <c r="K16" s="102"/>
      <c r="L16" s="102">
        <v>10</v>
      </c>
    </row>
    <row r="17" spans="10:14" x14ac:dyDescent="0.25">
      <c r="J17" s="102"/>
      <c r="K17" s="102" t="s">
        <v>348</v>
      </c>
      <c r="L17" s="126">
        <f>SUM(L14:L16)</f>
        <v>53</v>
      </c>
    </row>
    <row r="18" spans="10:14" x14ac:dyDescent="0.25">
      <c r="J18" s="128" t="s">
        <v>350</v>
      </c>
      <c r="K18" s="128">
        <v>7</v>
      </c>
      <c r="L18" s="128">
        <v>13</v>
      </c>
    </row>
    <row r="19" spans="10:14" x14ac:dyDescent="0.25">
      <c r="J19" s="102"/>
      <c r="K19" s="102"/>
      <c r="L19" s="102">
        <v>14</v>
      </c>
    </row>
    <row r="20" spans="10:14" x14ac:dyDescent="0.25">
      <c r="J20" s="102"/>
      <c r="K20" s="102"/>
      <c r="L20" s="102">
        <v>10</v>
      </c>
    </row>
    <row r="21" spans="10:14" x14ac:dyDescent="0.25">
      <c r="J21" s="102"/>
      <c r="K21" s="102" t="s">
        <v>348</v>
      </c>
      <c r="L21" s="126">
        <f>SUM(L18:L20)</f>
        <v>37</v>
      </c>
    </row>
    <row r="22" spans="10:14" x14ac:dyDescent="0.25">
      <c r="J22" s="128" t="s">
        <v>351</v>
      </c>
      <c r="K22" s="128">
        <v>52</v>
      </c>
      <c r="L22" s="128">
        <v>10</v>
      </c>
    </row>
    <row r="23" spans="10:14" x14ac:dyDescent="0.25">
      <c r="J23" s="102"/>
      <c r="K23" s="102"/>
      <c r="L23" s="102">
        <v>0</v>
      </c>
    </row>
    <row r="24" spans="10:14" x14ac:dyDescent="0.25">
      <c r="J24" s="102"/>
      <c r="K24" s="102"/>
      <c r="L24" s="102">
        <v>59</v>
      </c>
    </row>
    <row r="25" spans="10:14" x14ac:dyDescent="0.25">
      <c r="J25" s="102"/>
      <c r="K25" s="102" t="s">
        <v>348</v>
      </c>
      <c r="L25" s="126">
        <f>SUM(L22:L24)</f>
        <v>69</v>
      </c>
    </row>
    <row r="27" spans="10:14" x14ac:dyDescent="0.25">
      <c r="J27" s="129" t="s">
        <v>352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C35" sqref="C3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2">
        <v>0.16839999999999999</v>
      </c>
      <c r="H22" s="182" t="s">
        <v>256</v>
      </c>
      <c r="I22" s="223">
        <v>0.26</v>
      </c>
      <c r="J22" s="209"/>
      <c r="K22" s="28"/>
      <c r="M22" s="167"/>
    </row>
    <row r="23" spans="2:13" ht="27" customHeight="1" x14ac:dyDescent="0.2">
      <c r="B23" s="183" t="s">
        <v>257</v>
      </c>
      <c r="C23" s="504">
        <v>44926</v>
      </c>
      <c r="D23" s="501"/>
      <c r="E23" s="502"/>
      <c r="F23" s="182" t="s">
        <v>258</v>
      </c>
      <c r="G23" s="505">
        <v>0.34</v>
      </c>
      <c r="H23" s="506"/>
      <c r="I23" s="507"/>
      <c r="J23" s="209"/>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514">
        <f>SUM(C27:C38)</f>
        <v>0.33980000000000005</v>
      </c>
      <c r="G27" s="517">
        <f>SUM(D27:D38)</f>
        <v>0.22670000000000004</v>
      </c>
      <c r="H27" s="196">
        <f>+(D27*100%)/$G$23</f>
        <v>8.3235294117647046E-2</v>
      </c>
      <c r="I27" s="520">
        <f>G27+I22</f>
        <v>0.48670000000000002</v>
      </c>
      <c r="J27" s="236"/>
      <c r="K27" s="174"/>
      <c r="L27" s="175"/>
    </row>
    <row r="28" spans="2:13" ht="15.75" customHeight="1" x14ac:dyDescent="0.2">
      <c r="B28" s="192" t="s">
        <v>152</v>
      </c>
      <c r="C28" s="232">
        <v>1.72E-2</v>
      </c>
      <c r="D28" s="235">
        <v>1.72E-2</v>
      </c>
      <c r="E28" s="220">
        <f t="shared" ref="E28:E38" si="0">IF(OR(C28=0,C28=""),0,D28/C28)</f>
        <v>1</v>
      </c>
      <c r="F28" s="515"/>
      <c r="G28" s="518"/>
      <c r="H28" s="196">
        <f>+IF(D28="","",((D28*100%)/$G$23)+H27)</f>
        <v>0.13382352941176467</v>
      </c>
      <c r="I28" s="521"/>
      <c r="J28" s="234"/>
      <c r="K28" s="174"/>
      <c r="L28" s="175"/>
    </row>
    <row r="29" spans="2:13" ht="15.75" customHeight="1" x14ac:dyDescent="0.2">
      <c r="B29" s="192" t="s">
        <v>153</v>
      </c>
      <c r="C29" s="232">
        <v>2.2700000000000001E-2</v>
      </c>
      <c r="D29" s="235">
        <v>2.2700000000000001E-2</v>
      </c>
      <c r="E29" s="220">
        <f t="shared" si="0"/>
        <v>1</v>
      </c>
      <c r="F29" s="515"/>
      <c r="G29" s="518"/>
      <c r="H29" s="196">
        <f t="shared" ref="H29:H38" si="1">+IF(D29="","",((D29*100%)/$G$23)+H28)</f>
        <v>0.20058823529411762</v>
      </c>
      <c r="I29" s="521"/>
      <c r="J29" s="234"/>
      <c r="K29" s="174"/>
      <c r="L29" s="175"/>
    </row>
    <row r="30" spans="2:13" ht="15.75" customHeight="1" x14ac:dyDescent="0.2">
      <c r="B30" s="192" t="s">
        <v>154</v>
      </c>
      <c r="C30" s="232">
        <v>4.5400000000000003E-2</v>
      </c>
      <c r="D30" s="235">
        <v>4.5400000000000003E-2</v>
      </c>
      <c r="E30" s="220">
        <f t="shared" si="0"/>
        <v>1</v>
      </c>
      <c r="F30" s="515"/>
      <c r="G30" s="518"/>
      <c r="H30" s="196">
        <f t="shared" si="1"/>
        <v>0.33411764705882352</v>
      </c>
      <c r="I30" s="521"/>
      <c r="J30" s="234"/>
      <c r="K30" s="174"/>
      <c r="L30" s="175"/>
    </row>
    <row r="31" spans="2:13" ht="15.75" customHeight="1" x14ac:dyDescent="0.2">
      <c r="B31" s="192" t="s">
        <v>155</v>
      </c>
      <c r="C31" s="232">
        <v>2.2599999999999999E-2</v>
      </c>
      <c r="D31" s="235">
        <v>2.2599999999999999E-2</v>
      </c>
      <c r="E31" s="220">
        <f t="shared" si="0"/>
        <v>1</v>
      </c>
      <c r="F31" s="515"/>
      <c r="G31" s="518"/>
      <c r="H31" s="196">
        <f t="shared" si="1"/>
        <v>0.40058823529411763</v>
      </c>
      <c r="I31" s="521"/>
      <c r="J31" s="234"/>
      <c r="K31" s="174"/>
      <c r="L31" s="175"/>
    </row>
    <row r="32" spans="2:13" ht="15.75" customHeight="1" x14ac:dyDescent="0.2">
      <c r="B32" s="192" t="s">
        <v>156</v>
      </c>
      <c r="C32" s="232">
        <v>2.2599999999999999E-2</v>
      </c>
      <c r="D32" s="235">
        <v>2.2599999999999999E-2</v>
      </c>
      <c r="E32" s="220">
        <f t="shared" si="0"/>
        <v>1</v>
      </c>
      <c r="F32" s="515"/>
      <c r="G32" s="518"/>
      <c r="H32" s="196">
        <f t="shared" si="1"/>
        <v>0.46705882352941175</v>
      </c>
      <c r="I32" s="521"/>
      <c r="J32" s="234"/>
      <c r="K32" s="174"/>
      <c r="L32" s="175"/>
    </row>
    <row r="33" spans="2:12" ht="15.75" customHeight="1" x14ac:dyDescent="0.2">
      <c r="B33" s="192" t="s">
        <v>157</v>
      </c>
      <c r="C33" s="232">
        <v>4.53E-2</v>
      </c>
      <c r="D33" s="235">
        <v>4.53E-2</v>
      </c>
      <c r="E33" s="220">
        <f t="shared" si="0"/>
        <v>1</v>
      </c>
      <c r="F33" s="515"/>
      <c r="G33" s="518"/>
      <c r="H33" s="196">
        <f t="shared" si="1"/>
        <v>0.60029411764705887</v>
      </c>
      <c r="I33" s="521"/>
      <c r="J33" s="234"/>
      <c r="K33" s="174"/>
      <c r="L33" s="175"/>
    </row>
    <row r="34" spans="2:12" ht="15.75" customHeight="1" x14ac:dyDescent="0.2">
      <c r="B34" s="192" t="s">
        <v>158</v>
      </c>
      <c r="C34" s="232">
        <v>2.2599999999999999E-2</v>
      </c>
      <c r="D34" s="235">
        <v>2.2599999999999999E-2</v>
      </c>
      <c r="E34" s="220">
        <f t="shared" si="0"/>
        <v>1</v>
      </c>
      <c r="F34" s="515"/>
      <c r="G34" s="518"/>
      <c r="H34" s="196">
        <f t="shared" si="1"/>
        <v>0.66676470588235293</v>
      </c>
      <c r="I34" s="521"/>
      <c r="J34" s="234"/>
      <c r="K34" s="174"/>
      <c r="L34" s="175"/>
    </row>
    <row r="35" spans="2:12" ht="15.75" customHeight="1" x14ac:dyDescent="0.2">
      <c r="B35" s="192" t="s">
        <v>159</v>
      </c>
      <c r="C35" s="232">
        <v>2.2599999999999999E-2</v>
      </c>
      <c r="D35" s="232"/>
      <c r="E35" s="220">
        <f t="shared" si="0"/>
        <v>0</v>
      </c>
      <c r="F35" s="515"/>
      <c r="G35" s="518"/>
      <c r="H35" s="196" t="str">
        <f t="shared" si="1"/>
        <v/>
      </c>
      <c r="I35" s="521"/>
      <c r="J35" s="236"/>
      <c r="K35" s="174"/>
      <c r="L35" s="175"/>
    </row>
    <row r="36" spans="2:12" ht="15.75" customHeight="1" x14ac:dyDescent="0.2">
      <c r="B36" s="192" t="s">
        <v>160</v>
      </c>
      <c r="C36" s="232">
        <v>4.53E-2</v>
      </c>
      <c r="D36" s="232"/>
      <c r="E36" s="220">
        <f>IF(OR(C36=0,C36=""),0,D36/C36)</f>
        <v>0</v>
      </c>
      <c r="F36" s="515"/>
      <c r="G36" s="518"/>
      <c r="H36" s="196" t="str">
        <f t="shared" si="1"/>
        <v/>
      </c>
      <c r="I36" s="521"/>
      <c r="J36" s="236"/>
      <c r="K36" s="174"/>
      <c r="L36" s="175"/>
    </row>
    <row r="37" spans="2:12" ht="15.75" customHeight="1" x14ac:dyDescent="0.2">
      <c r="B37" s="192" t="s">
        <v>161</v>
      </c>
      <c r="C37" s="232">
        <v>2.2599999999999999E-2</v>
      </c>
      <c r="D37" s="232"/>
      <c r="E37" s="220">
        <f t="shared" si="0"/>
        <v>0</v>
      </c>
      <c r="F37" s="515"/>
      <c r="G37" s="518"/>
      <c r="H37" s="196" t="str">
        <f t="shared" si="1"/>
        <v/>
      </c>
      <c r="I37" s="521"/>
      <c r="J37" s="236"/>
      <c r="K37" s="174"/>
      <c r="L37" s="175"/>
    </row>
    <row r="38" spans="2:12" ht="15.75" customHeight="1" x14ac:dyDescent="0.2">
      <c r="B38" s="192" t="s">
        <v>162</v>
      </c>
      <c r="C38" s="232">
        <v>2.2599999999999999E-2</v>
      </c>
      <c r="D38" s="232"/>
      <c r="E38" s="220">
        <f t="shared" si="0"/>
        <v>0</v>
      </c>
      <c r="F38" s="516"/>
      <c r="G38" s="519"/>
      <c r="H38" s="196" t="str">
        <f t="shared" si="1"/>
        <v/>
      </c>
      <c r="I38" s="522"/>
      <c r="J38" s="236"/>
      <c r="K38" s="171"/>
    </row>
    <row r="39" spans="2:12" ht="42.75" customHeight="1" x14ac:dyDescent="0.2">
      <c r="B39" s="202" t="s">
        <v>270</v>
      </c>
      <c r="C39" s="494" t="s">
        <v>354</v>
      </c>
      <c r="D39" s="495"/>
      <c r="E39" s="495"/>
      <c r="F39" s="495"/>
      <c r="G39" s="495"/>
      <c r="H39" s="495"/>
      <c r="I39" s="496"/>
      <c r="J39" s="231"/>
      <c r="K39" s="37"/>
    </row>
    <row r="40" spans="2:12" ht="34.5" customHeight="1" x14ac:dyDescent="0.2">
      <c r="B40" s="528"/>
      <c r="C40" s="529"/>
      <c r="D40" s="529"/>
      <c r="E40" s="529"/>
      <c r="F40" s="529"/>
      <c r="G40" s="529"/>
      <c r="H40" s="529"/>
      <c r="I40" s="530"/>
      <c r="J40" s="230"/>
      <c r="K40" s="14"/>
    </row>
    <row r="41" spans="2:12" ht="34.5" customHeight="1" x14ac:dyDescent="0.2">
      <c r="B41" s="531"/>
      <c r="C41" s="532"/>
      <c r="D41" s="532"/>
      <c r="E41" s="532"/>
      <c r="F41" s="532"/>
      <c r="G41" s="532"/>
      <c r="H41" s="532"/>
      <c r="I41" s="533"/>
      <c r="J41" s="214"/>
      <c r="K41" s="37"/>
    </row>
    <row r="42" spans="2:12" ht="34.5" customHeight="1" x14ac:dyDescent="0.2">
      <c r="B42" s="531"/>
      <c r="C42" s="532"/>
      <c r="D42" s="532"/>
      <c r="E42" s="532"/>
      <c r="F42" s="532"/>
      <c r="G42" s="532"/>
      <c r="H42" s="532"/>
      <c r="I42" s="533"/>
      <c r="J42" s="214"/>
      <c r="K42" s="37"/>
    </row>
    <row r="43" spans="2:12" ht="34.5" customHeight="1" x14ac:dyDescent="0.2">
      <c r="B43" s="531"/>
      <c r="C43" s="532"/>
      <c r="D43" s="532"/>
      <c r="E43" s="532"/>
      <c r="F43" s="532"/>
      <c r="G43" s="532"/>
      <c r="H43" s="532"/>
      <c r="I43" s="533"/>
      <c r="J43" s="214">
        <v>11.335000000000001</v>
      </c>
      <c r="K43" s="37"/>
    </row>
    <row r="44" spans="2:12" ht="70.5" customHeight="1" x14ac:dyDescent="0.2">
      <c r="B44" s="534"/>
      <c r="C44" s="535"/>
      <c r="D44" s="535"/>
      <c r="E44" s="535"/>
      <c r="F44" s="535"/>
      <c r="G44" s="535"/>
      <c r="H44" s="535"/>
      <c r="I44" s="536"/>
      <c r="J44" s="12"/>
      <c r="K44" s="12"/>
    </row>
    <row r="45" spans="2:12" ht="78.75" customHeight="1" x14ac:dyDescent="0.2">
      <c r="B45" s="183" t="s">
        <v>271</v>
      </c>
      <c r="C45" s="537" t="s">
        <v>355</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3"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455" t="s">
        <v>282</v>
      </c>
      <c r="D51" s="456"/>
      <c r="E51" s="456"/>
      <c r="F51" s="456"/>
      <c r="G51" s="456"/>
      <c r="H51" s="456"/>
      <c r="I51" s="457"/>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sheetProtection algorithmName="SHA-512" hashValue="DDyxmz3DlVjRv5TPeW7SxWXbuW34BbdDhcDqDm2jKvEZzree2JMEnYBxTMvS2zl80KFZSPmGu+QRifcioGlUEA==" saltValue="OQLOMR6IW6oc+yQNgxsk4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9" zoomScale="90" zoomScaleNormal="90" workbookViewId="0">
      <selection activeCell="B40" sqref="B40:I44"/>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289</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1"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290</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291</v>
      </c>
      <c r="D11" s="467"/>
      <c r="E11" s="467"/>
      <c r="F11" s="467"/>
      <c r="G11" s="467"/>
      <c r="H11" s="467"/>
      <c r="I11" s="485"/>
      <c r="J11" s="17"/>
      <c r="K11" s="17"/>
      <c r="M11" s="167"/>
      <c r="N11" s="6" t="s">
        <v>96</v>
      </c>
    </row>
    <row r="12" spans="2:14" ht="30.75" customHeight="1" x14ac:dyDescent="0.2">
      <c r="B12" s="183" t="s">
        <v>230</v>
      </c>
      <c r="C12" s="481" t="s">
        <v>292</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293</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294</v>
      </c>
      <c r="D16" s="468"/>
      <c r="E16" s="468"/>
      <c r="F16" s="468"/>
      <c r="G16" s="468"/>
      <c r="H16" s="468"/>
      <c r="I16" s="469"/>
      <c r="J16" s="24"/>
      <c r="K16" s="24"/>
      <c r="M16" s="167"/>
      <c r="N16" s="6"/>
    </row>
    <row r="17" spans="2:14" ht="30.75" customHeight="1" x14ac:dyDescent="0.2">
      <c r="B17" s="183" t="s">
        <v>242</v>
      </c>
      <c r="C17" s="467" t="s">
        <v>295</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296</v>
      </c>
      <c r="D19" s="468"/>
      <c r="E19" s="468"/>
      <c r="F19" s="468" t="s">
        <v>297</v>
      </c>
      <c r="G19" s="468"/>
      <c r="H19" s="468"/>
      <c r="I19" s="469"/>
      <c r="J19" s="24"/>
      <c r="K19" s="24"/>
      <c r="M19" s="167" t="s">
        <v>126</v>
      </c>
      <c r="N19" s="6"/>
    </row>
    <row r="20" spans="2:14" ht="35.25" customHeight="1" x14ac:dyDescent="0.2">
      <c r="B20" s="183" t="s">
        <v>249</v>
      </c>
      <c r="C20" s="497" t="s">
        <v>295</v>
      </c>
      <c r="D20" s="498"/>
      <c r="E20" s="499"/>
      <c r="F20" s="482" t="s">
        <v>295</v>
      </c>
      <c r="G20" s="482"/>
      <c r="H20" s="482"/>
      <c r="I20" s="483"/>
      <c r="J20" s="17"/>
      <c r="K20" s="17"/>
      <c r="M20" s="167"/>
      <c r="N20" s="6"/>
    </row>
    <row r="21" spans="2:14" ht="42" customHeight="1" x14ac:dyDescent="0.2">
      <c r="B21" s="183" t="s">
        <v>251</v>
      </c>
      <c r="C21" s="500" t="s">
        <v>298</v>
      </c>
      <c r="D21" s="501"/>
      <c r="E21" s="502"/>
      <c r="F21" s="500" t="s">
        <v>299</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12483</v>
      </c>
      <c r="H23" s="547"/>
      <c r="I23" s="548"/>
      <c r="J23" s="29"/>
      <c r="K23" s="29"/>
      <c r="M23" s="167"/>
    </row>
    <row r="24" spans="2:14" ht="24" x14ac:dyDescent="0.2">
      <c r="B24" s="186" t="s">
        <v>259</v>
      </c>
      <c r="C24" s="508" t="s">
        <v>112</v>
      </c>
      <c r="D24" s="509"/>
      <c r="E24" s="510"/>
      <c r="F24" s="187" t="s">
        <v>260</v>
      </c>
      <c r="G24" s="500" t="s">
        <v>300</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9">
        <f>SUM(C27:C38)</f>
        <v>12483</v>
      </c>
      <c r="G27" s="549">
        <f>SUM(D27:D38)</f>
        <v>10476</v>
      </c>
      <c r="H27" s="218">
        <f>+(D27*100%)/$G$23</f>
        <v>5.8078987422895134E-2</v>
      </c>
      <c r="I27" s="552">
        <f>G27+I22</f>
        <v>43688</v>
      </c>
      <c r="J27" s="36"/>
      <c r="K27" s="36"/>
    </row>
    <row r="28" spans="2:14" ht="15" customHeight="1" x14ac:dyDescent="0.2">
      <c r="B28" s="192" t="s">
        <v>152</v>
      </c>
      <c r="C28" s="193">
        <v>1041</v>
      </c>
      <c r="D28" s="194">
        <v>1084</v>
      </c>
      <c r="E28" s="220">
        <f t="shared" ref="E28:E38" si="0">IF(OR(C28=0,C28=""),0,D28/C28)</f>
        <v>1.0413064361191162</v>
      </c>
      <c r="F28" s="550"/>
      <c r="G28" s="550"/>
      <c r="H28" s="218">
        <f>+IF(D28="","",((D28*100%)/$G$23)+H27)</f>
        <v>0.14491708723864455</v>
      </c>
      <c r="I28" s="553"/>
      <c r="J28" s="36"/>
      <c r="K28" s="212"/>
    </row>
    <row r="29" spans="2:14" ht="15" customHeight="1" x14ac:dyDescent="0.2">
      <c r="B29" s="192" t="s">
        <v>153</v>
      </c>
      <c r="C29" s="193">
        <v>1041</v>
      </c>
      <c r="D29" s="194">
        <v>1209</v>
      </c>
      <c r="E29" s="220">
        <f t="shared" si="0"/>
        <v>1.1613832853025936</v>
      </c>
      <c r="F29" s="550"/>
      <c r="G29" s="550"/>
      <c r="H29" s="218">
        <f t="shared" ref="H29:H38" si="1">+IF(D29="","",((D29*100%)/$G$23)+H28)</f>
        <v>0.24176880557558278</v>
      </c>
      <c r="I29" s="553"/>
      <c r="J29" s="36"/>
      <c r="K29" s="36"/>
    </row>
    <row r="30" spans="2:14" ht="15" customHeight="1" x14ac:dyDescent="0.2">
      <c r="B30" s="192" t="s">
        <v>154</v>
      </c>
      <c r="C30" s="193">
        <v>1102</v>
      </c>
      <c r="D30" s="194">
        <v>1352</v>
      </c>
      <c r="E30" s="220">
        <f t="shared" si="0"/>
        <v>1.2268602540834845</v>
      </c>
      <c r="F30" s="550"/>
      <c r="G30" s="550"/>
      <c r="H30" s="218">
        <f t="shared" si="1"/>
        <v>0.35007610350076102</v>
      </c>
      <c r="I30" s="553"/>
      <c r="J30" s="207"/>
      <c r="K30" s="211"/>
    </row>
    <row r="31" spans="2:14" ht="15" customHeight="1" x14ac:dyDescent="0.2">
      <c r="B31" s="192" t="s">
        <v>155</v>
      </c>
      <c r="C31" s="193">
        <v>1102</v>
      </c>
      <c r="D31" s="239">
        <v>1514</v>
      </c>
      <c r="E31" s="220">
        <f t="shared" si="0"/>
        <v>1.3738656987295825</v>
      </c>
      <c r="F31" s="550"/>
      <c r="G31" s="550"/>
      <c r="H31" s="218">
        <f t="shared" si="1"/>
        <v>0.47136105102939996</v>
      </c>
      <c r="I31" s="553"/>
      <c r="J31" s="36"/>
      <c r="K31" s="211"/>
    </row>
    <row r="32" spans="2:14" ht="15" customHeight="1" x14ac:dyDescent="0.2">
      <c r="B32" s="192" t="s">
        <v>156</v>
      </c>
      <c r="C32" s="193">
        <v>1102</v>
      </c>
      <c r="D32" s="239">
        <v>1967</v>
      </c>
      <c r="E32" s="220">
        <f t="shared" si="0"/>
        <v>1.7849364791288567</v>
      </c>
      <c r="F32" s="550"/>
      <c r="G32" s="550"/>
      <c r="H32" s="218">
        <f t="shared" si="1"/>
        <v>0.62893535207882723</v>
      </c>
      <c r="I32" s="553"/>
      <c r="J32" s="36"/>
      <c r="K32" s="36"/>
    </row>
    <row r="33" spans="2:11" ht="15" customHeight="1" x14ac:dyDescent="0.2">
      <c r="B33" s="192" t="s">
        <v>157</v>
      </c>
      <c r="C33" s="193">
        <v>1102</v>
      </c>
      <c r="D33" s="239">
        <v>1271</v>
      </c>
      <c r="E33" s="220">
        <f t="shared" si="0"/>
        <v>1.1533575317604357</v>
      </c>
      <c r="F33" s="550"/>
      <c r="G33" s="550"/>
      <c r="H33" s="218">
        <f t="shared" si="1"/>
        <v>0.73075382520227516</v>
      </c>
      <c r="I33" s="553"/>
      <c r="J33" s="216"/>
      <c r="K33" s="36"/>
    </row>
    <row r="34" spans="2:11" ht="15" customHeight="1" x14ac:dyDescent="0.2">
      <c r="B34" s="192" t="s">
        <v>158</v>
      </c>
      <c r="C34" s="193">
        <v>1102</v>
      </c>
      <c r="D34" s="239">
        <v>1354</v>
      </c>
      <c r="E34" s="220">
        <f t="shared" si="0"/>
        <v>1.2286751361161525</v>
      </c>
      <c r="F34" s="550"/>
      <c r="G34" s="550"/>
      <c r="H34" s="218">
        <f t="shared" si="1"/>
        <v>0.83922134102379242</v>
      </c>
      <c r="I34" s="553"/>
      <c r="J34" s="221"/>
      <c r="K34" s="36"/>
    </row>
    <row r="35" spans="2:11" ht="15" customHeight="1" x14ac:dyDescent="0.2">
      <c r="B35" s="192" t="s">
        <v>159</v>
      </c>
      <c r="C35" s="193">
        <v>1102</v>
      </c>
      <c r="D35" s="193"/>
      <c r="E35" s="220">
        <f t="shared" si="0"/>
        <v>0</v>
      </c>
      <c r="F35" s="550"/>
      <c r="G35" s="550"/>
      <c r="H35" s="218" t="str">
        <f>+IF(D35="","",((D35*100%)/$G$23)+H34)</f>
        <v/>
      </c>
      <c r="I35" s="553"/>
      <c r="J35" s="221"/>
      <c r="K35" s="36"/>
    </row>
    <row r="36" spans="2:11" ht="15" customHeight="1" x14ac:dyDescent="0.2">
      <c r="B36" s="192" t="s">
        <v>160</v>
      </c>
      <c r="C36" s="193">
        <v>1102</v>
      </c>
      <c r="D36" s="193"/>
      <c r="E36" s="220">
        <f t="shared" si="0"/>
        <v>0</v>
      </c>
      <c r="F36" s="550"/>
      <c r="G36" s="550"/>
      <c r="H36" s="218" t="str">
        <f t="shared" si="1"/>
        <v/>
      </c>
      <c r="I36" s="553"/>
      <c r="J36" s="221"/>
      <c r="K36" s="36"/>
    </row>
    <row r="37" spans="2:11" ht="15" customHeight="1" x14ac:dyDescent="0.2">
      <c r="B37" s="192" t="s">
        <v>161</v>
      </c>
      <c r="C37" s="193">
        <v>1102</v>
      </c>
      <c r="D37" s="193"/>
      <c r="E37" s="220">
        <f t="shared" si="0"/>
        <v>0</v>
      </c>
      <c r="F37" s="550"/>
      <c r="G37" s="550"/>
      <c r="H37" s="218" t="str">
        <f t="shared" si="1"/>
        <v/>
      </c>
      <c r="I37" s="553"/>
      <c r="J37" s="216"/>
      <c r="K37" s="36"/>
    </row>
    <row r="38" spans="2:11" ht="15" customHeight="1" x14ac:dyDescent="0.2">
      <c r="B38" s="192" t="s">
        <v>162</v>
      </c>
      <c r="C38" s="193">
        <v>544</v>
      </c>
      <c r="D38" s="193"/>
      <c r="E38" s="220">
        <f t="shared" si="0"/>
        <v>0</v>
      </c>
      <c r="F38" s="551"/>
      <c r="G38" s="551"/>
      <c r="H38" s="218" t="str">
        <f t="shared" si="1"/>
        <v/>
      </c>
      <c r="I38" s="554"/>
      <c r="J38" s="36"/>
      <c r="K38" s="36"/>
    </row>
    <row r="39" spans="2:11" ht="130.5" customHeight="1" x14ac:dyDescent="0.2">
      <c r="B39" s="202" t="s">
        <v>270</v>
      </c>
      <c r="C39" s="555" t="s">
        <v>356</v>
      </c>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103.5" customHeight="1" x14ac:dyDescent="0.2">
      <c r="B45" s="183" t="s">
        <v>271</v>
      </c>
      <c r="C45" s="540" t="s">
        <v>357</v>
      </c>
      <c r="D45" s="556"/>
      <c r="E45" s="556"/>
      <c r="F45" s="556"/>
      <c r="G45" s="556"/>
      <c r="H45" s="556"/>
      <c r="I45" s="557"/>
      <c r="J45" s="38"/>
      <c r="K45" s="38"/>
    </row>
    <row r="46" spans="2:11" ht="36" customHeight="1" x14ac:dyDescent="0.2">
      <c r="B46" s="183" t="s">
        <v>272</v>
      </c>
      <c r="C46" s="540" t="s">
        <v>301</v>
      </c>
      <c r="D46" s="538"/>
      <c r="E46" s="538"/>
      <c r="F46" s="538"/>
      <c r="G46" s="538"/>
      <c r="H46" s="538"/>
      <c r="I46" s="539"/>
      <c r="J46" s="38"/>
      <c r="K46" s="38"/>
    </row>
    <row r="47" spans="2:11" ht="58.5" customHeight="1" x14ac:dyDescent="0.2">
      <c r="B47" s="203" t="s">
        <v>273</v>
      </c>
      <c r="C47" s="537" t="s">
        <v>302</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50.25" customHeight="1" x14ac:dyDescent="0.2">
      <c r="B50" s="524"/>
      <c r="C50" s="198" t="s">
        <v>280</v>
      </c>
      <c r="D50" s="527" t="s">
        <v>280</v>
      </c>
      <c r="E50" s="527"/>
      <c r="F50" s="527"/>
      <c r="G50" s="527" t="s">
        <v>280</v>
      </c>
      <c r="H50" s="527"/>
      <c r="I50" s="543"/>
      <c r="J50" s="39"/>
      <c r="K50" s="39"/>
    </row>
    <row r="51" spans="2:11" ht="82.5" customHeight="1" x14ac:dyDescent="0.2">
      <c r="B51" s="204" t="s">
        <v>281</v>
      </c>
      <c r="C51" s="527" t="s">
        <v>303</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zECu9T4gvWl0cwMuqwUkrQlydb21YhE6Jf/B43uc0LOnZTJ8jEHRFWWp8kj2QDwGj26Lp+rE9c4NyHwbqsWBA==" saltValue="gbwTCEL2/ww9UKmoAA4oo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7" zoomScale="90" zoomScaleNormal="90" workbookViewId="0">
      <selection activeCell="C22" sqref="C22:E22"/>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304</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306</v>
      </c>
      <c r="D11" s="560"/>
      <c r="E11" s="560"/>
      <c r="F11" s="560"/>
      <c r="G11" s="560"/>
      <c r="H11" s="560"/>
      <c r="I11" s="561"/>
      <c r="J11" s="17"/>
      <c r="K11" s="17"/>
      <c r="M11" s="167"/>
      <c r="N11" s="166" t="s">
        <v>96</v>
      </c>
    </row>
    <row r="12" spans="2:14" ht="30.75" customHeight="1" x14ac:dyDescent="0.2">
      <c r="B12" s="183" t="s">
        <v>230</v>
      </c>
      <c r="C12" s="481" t="s">
        <v>307</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308</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309</v>
      </c>
      <c r="D16" s="468"/>
      <c r="E16" s="468"/>
      <c r="F16" s="468"/>
      <c r="G16" s="468"/>
      <c r="H16" s="468"/>
      <c r="I16" s="469"/>
      <c r="J16" s="24"/>
      <c r="K16" s="24"/>
      <c r="M16" s="167"/>
    </row>
    <row r="17" spans="2:18" ht="30.75" customHeight="1" x14ac:dyDescent="0.2">
      <c r="B17" s="183" t="s">
        <v>242</v>
      </c>
      <c r="C17" s="467" t="s">
        <v>295</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310</v>
      </c>
      <c r="D19" s="468"/>
      <c r="E19" s="468"/>
      <c r="F19" s="468" t="s">
        <v>311</v>
      </c>
      <c r="G19" s="468"/>
      <c r="H19" s="468"/>
      <c r="I19" s="469"/>
      <c r="J19" s="24"/>
      <c r="K19" s="24"/>
      <c r="M19" s="167"/>
    </row>
    <row r="20" spans="2:18" ht="39.75" customHeight="1" x14ac:dyDescent="0.2">
      <c r="B20" s="183" t="s">
        <v>249</v>
      </c>
      <c r="C20" s="497" t="s">
        <v>312</v>
      </c>
      <c r="D20" s="498"/>
      <c r="E20" s="499"/>
      <c r="F20" s="482" t="s">
        <v>312</v>
      </c>
      <c r="G20" s="482"/>
      <c r="H20" s="482"/>
      <c r="I20" s="483"/>
      <c r="J20" s="17"/>
      <c r="K20" s="17"/>
      <c r="M20" s="167"/>
    </row>
    <row r="21" spans="2:18" ht="24" customHeight="1" x14ac:dyDescent="0.2">
      <c r="B21" s="183" t="s">
        <v>251</v>
      </c>
      <c r="C21" s="500" t="s">
        <v>313</v>
      </c>
      <c r="D21" s="501"/>
      <c r="E21" s="502"/>
      <c r="F21" s="500" t="s">
        <v>314</v>
      </c>
      <c r="G21" s="501"/>
      <c r="H21" s="501"/>
      <c r="I21" s="503"/>
      <c r="J21" s="23"/>
      <c r="K21" s="23"/>
      <c r="M21" s="167"/>
    </row>
    <row r="22" spans="2:18" ht="23.25" customHeight="1" x14ac:dyDescent="0.2">
      <c r="B22" s="183" t="s">
        <v>254</v>
      </c>
      <c r="C22" s="504">
        <v>44562</v>
      </c>
      <c r="D22" s="501"/>
      <c r="E22" s="502"/>
      <c r="F22" s="182" t="s">
        <v>255</v>
      </c>
      <c r="G22" s="199">
        <v>0.16400000000000001</v>
      </c>
      <c r="H22" s="182" t="s">
        <v>256</v>
      </c>
      <c r="I22" s="200">
        <v>0.26</v>
      </c>
      <c r="J22" s="209"/>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5">
        <f>SUM(C27:C38)</f>
        <v>0.33959999999999996</v>
      </c>
      <c r="G27" s="568">
        <f>SUM(D27:D38)</f>
        <v>0.22809999999999997</v>
      </c>
      <c r="H27" s="196">
        <f>+(D27*100%)/$G$23</f>
        <v>8.8235294117647051E-2</v>
      </c>
      <c r="I27" s="571">
        <f>G27+I22</f>
        <v>0.48809999999999998</v>
      </c>
      <c r="J27" s="225"/>
      <c r="K27" s="69"/>
    </row>
    <row r="28" spans="2:18" ht="17.25" customHeight="1" x14ac:dyDescent="0.2">
      <c r="B28" s="192" t="s">
        <v>152</v>
      </c>
      <c r="C28" s="229">
        <v>2.8299999999999999E-2</v>
      </c>
      <c r="D28" s="238">
        <v>2.8299999999999999E-2</v>
      </c>
      <c r="E28" s="195">
        <f t="shared" ref="E28:E38" si="0">IF(OR(C28=0,C28=""),0,D28/C28)</f>
        <v>1</v>
      </c>
      <c r="F28" s="566"/>
      <c r="G28" s="569"/>
      <c r="H28" s="196">
        <f>+IF(D28="","",((D28*100%)/$G$23)+H27)</f>
        <v>0.1714705882352941</v>
      </c>
      <c r="I28" s="572"/>
      <c r="J28" s="226"/>
      <c r="K28" s="228"/>
    </row>
    <row r="29" spans="2:18" ht="17.25" customHeight="1" x14ac:dyDescent="0.2">
      <c r="B29" s="192" t="s">
        <v>153</v>
      </c>
      <c r="C29" s="229">
        <v>2.8299999999999999E-2</v>
      </c>
      <c r="D29" s="238">
        <v>2.8299999999999999E-2</v>
      </c>
      <c r="E29" s="195">
        <f t="shared" si="0"/>
        <v>1</v>
      </c>
      <c r="F29" s="566"/>
      <c r="G29" s="569"/>
      <c r="H29" s="196">
        <f t="shared" ref="H29:H38" si="1">+IF(D29="","",((D29*100%)/$G$23)+H28)</f>
        <v>0.25470588235294112</v>
      </c>
      <c r="I29" s="572"/>
      <c r="J29" s="227"/>
      <c r="K29" s="227"/>
    </row>
    <row r="30" spans="2:18" ht="17.25" customHeight="1" x14ac:dyDescent="0.2">
      <c r="B30" s="192" t="s">
        <v>154</v>
      </c>
      <c r="C30" s="229">
        <v>2.8299999999999999E-2</v>
      </c>
      <c r="D30" s="238">
        <v>2.8299999999999999E-2</v>
      </c>
      <c r="E30" s="195">
        <f t="shared" si="0"/>
        <v>1</v>
      </c>
      <c r="F30" s="566"/>
      <c r="G30" s="569"/>
      <c r="H30" s="196">
        <f t="shared" si="1"/>
        <v>0.33794117647058819</v>
      </c>
      <c r="I30" s="572"/>
      <c r="J30" s="219"/>
      <c r="K30" s="227"/>
    </row>
    <row r="31" spans="2:18" ht="17.25" customHeight="1" x14ac:dyDescent="0.2">
      <c r="B31" s="192" t="s">
        <v>155</v>
      </c>
      <c r="C31" s="229">
        <v>2.8299999999999999E-2</v>
      </c>
      <c r="D31" s="238">
        <v>2.8299999999999999E-2</v>
      </c>
      <c r="E31" s="195">
        <f t="shared" si="0"/>
        <v>1</v>
      </c>
      <c r="F31" s="566"/>
      <c r="G31" s="569"/>
      <c r="H31" s="196">
        <f t="shared" si="1"/>
        <v>0.42117647058823526</v>
      </c>
      <c r="I31" s="572"/>
      <c r="J31" s="219"/>
      <c r="K31" s="227"/>
    </row>
    <row r="32" spans="2:18" ht="17.25" customHeight="1" x14ac:dyDescent="0.2">
      <c r="B32" s="192" t="s">
        <v>156</v>
      </c>
      <c r="C32" s="229">
        <v>2.8299999999999999E-2</v>
      </c>
      <c r="D32" s="238">
        <v>2.8299999999999999E-2</v>
      </c>
      <c r="E32" s="195">
        <f t="shared" si="0"/>
        <v>1</v>
      </c>
      <c r="F32" s="566"/>
      <c r="G32" s="569"/>
      <c r="H32" s="196">
        <f t="shared" si="1"/>
        <v>0.50441176470588234</v>
      </c>
      <c r="I32" s="572"/>
      <c r="J32" s="219"/>
      <c r="K32" s="227"/>
    </row>
    <row r="33" spans="2:11" ht="17.25" customHeight="1" x14ac:dyDescent="0.2">
      <c r="B33" s="192" t="s">
        <v>157</v>
      </c>
      <c r="C33" s="229">
        <v>2.8299999999999999E-2</v>
      </c>
      <c r="D33" s="238">
        <v>2.8299999999999999E-2</v>
      </c>
      <c r="E33" s="195">
        <f t="shared" si="0"/>
        <v>1</v>
      </c>
      <c r="F33" s="566"/>
      <c r="G33" s="569"/>
      <c r="H33" s="196">
        <f>+IF(D33="","",((D33*100%)/$G$23)+H32)</f>
        <v>0.58764705882352941</v>
      </c>
      <c r="I33" s="572"/>
      <c r="J33" s="219"/>
      <c r="K33" s="227"/>
    </row>
    <row r="34" spans="2:11" ht="17.25" customHeight="1" x14ac:dyDescent="0.2">
      <c r="B34" s="192" t="s">
        <v>158</v>
      </c>
      <c r="C34" s="229">
        <v>2.8299999999999999E-2</v>
      </c>
      <c r="D34" s="238">
        <v>2.8299999999999999E-2</v>
      </c>
      <c r="E34" s="195">
        <f t="shared" si="0"/>
        <v>1</v>
      </c>
      <c r="F34" s="566"/>
      <c r="G34" s="569"/>
      <c r="H34" s="196">
        <f t="shared" si="1"/>
        <v>0.67088235294117649</v>
      </c>
      <c r="I34" s="572"/>
      <c r="J34" s="219"/>
      <c r="K34" s="227"/>
    </row>
    <row r="35" spans="2:11" ht="17.25" customHeight="1" x14ac:dyDescent="0.2">
      <c r="B35" s="192" t="s">
        <v>159</v>
      </c>
      <c r="C35" s="229">
        <v>2.8299999999999999E-2</v>
      </c>
      <c r="D35" s="229"/>
      <c r="E35" s="195">
        <f t="shared" si="0"/>
        <v>0</v>
      </c>
      <c r="F35" s="566"/>
      <c r="G35" s="569"/>
      <c r="H35" s="196" t="str">
        <f t="shared" si="1"/>
        <v/>
      </c>
      <c r="I35" s="572"/>
      <c r="J35" s="219"/>
      <c r="K35" s="227"/>
    </row>
    <row r="36" spans="2:11" ht="17.25" customHeight="1" x14ac:dyDescent="0.2">
      <c r="B36" s="192" t="s">
        <v>160</v>
      </c>
      <c r="C36" s="229">
        <v>2.8299999999999999E-2</v>
      </c>
      <c r="D36" s="229"/>
      <c r="E36" s="195">
        <f t="shared" si="0"/>
        <v>0</v>
      </c>
      <c r="F36" s="566"/>
      <c r="G36" s="569"/>
      <c r="H36" s="196" t="str">
        <f t="shared" si="1"/>
        <v/>
      </c>
      <c r="I36" s="572"/>
      <c r="J36" s="219"/>
      <c r="K36" s="228"/>
    </row>
    <row r="37" spans="2:11" ht="17.25" customHeight="1" x14ac:dyDescent="0.2">
      <c r="B37" s="192" t="s">
        <v>161</v>
      </c>
      <c r="C37" s="229">
        <v>2.8299999999999999E-2</v>
      </c>
      <c r="D37" s="229"/>
      <c r="E37" s="195">
        <f t="shared" si="0"/>
        <v>0</v>
      </c>
      <c r="F37" s="566"/>
      <c r="G37" s="569"/>
      <c r="H37" s="196" t="str">
        <f t="shared" si="1"/>
        <v/>
      </c>
      <c r="I37" s="572"/>
      <c r="J37" s="219"/>
      <c r="K37" s="216"/>
    </row>
    <row r="38" spans="2:11" ht="17.25" customHeight="1" x14ac:dyDescent="0.2">
      <c r="B38" s="192" t="s">
        <v>162</v>
      </c>
      <c r="C38" s="229">
        <v>2.8299999999999999E-2</v>
      </c>
      <c r="D38" s="229"/>
      <c r="E38" s="195">
        <f t="shared" si="0"/>
        <v>0</v>
      </c>
      <c r="F38" s="567"/>
      <c r="G38" s="570"/>
      <c r="H38" s="196" t="str">
        <f t="shared" si="1"/>
        <v/>
      </c>
      <c r="I38" s="573"/>
      <c r="J38" s="225"/>
      <c r="K38" s="216"/>
    </row>
    <row r="39" spans="2:11" ht="43.5" customHeight="1" x14ac:dyDescent="0.2">
      <c r="B39" s="202" t="s">
        <v>270</v>
      </c>
      <c r="C39" s="574" t="s">
        <v>358</v>
      </c>
      <c r="D39" s="495"/>
      <c r="E39" s="495"/>
      <c r="F39" s="495"/>
      <c r="G39" s="495"/>
      <c r="H39" s="495"/>
      <c r="I39" s="496"/>
      <c r="J39" s="217"/>
      <c r="K39" s="214"/>
    </row>
    <row r="40" spans="2:11" ht="34.5" customHeight="1" x14ac:dyDescent="0.2">
      <c r="B40" s="528"/>
      <c r="C40" s="529"/>
      <c r="D40" s="529"/>
      <c r="E40" s="529"/>
      <c r="F40" s="529"/>
      <c r="G40" s="529"/>
      <c r="H40" s="529"/>
      <c r="I40" s="530"/>
      <c r="J40" s="208"/>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37.25" customHeight="1" x14ac:dyDescent="0.2">
      <c r="B45" s="183" t="s">
        <v>271</v>
      </c>
      <c r="C45" s="540" t="s">
        <v>359</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3" t="s">
        <v>273</v>
      </c>
      <c r="C47" s="537" t="s">
        <v>315</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527" t="s">
        <v>316</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4AvtuNSedWl0KVsBt85edi/ol5iMZkw3HB8IUMnaSziYytLyl/xKzsgkUUgRaZnBuX6voI3F9D5agHvmmaI41A==" saltValue="/Ky2i2RGZjnzR5KkkxgCv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90" zoomScaleNormal="90" workbookViewId="0">
      <selection activeCell="C21" sqref="C21:E21"/>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317</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318</v>
      </c>
      <c r="D11" s="467"/>
      <c r="E11" s="467"/>
      <c r="F11" s="467"/>
      <c r="G11" s="467"/>
      <c r="H11" s="467"/>
      <c r="I11" s="485"/>
      <c r="J11" s="17"/>
      <c r="K11" s="17"/>
      <c r="M11" s="167"/>
      <c r="N11" s="166" t="s">
        <v>96</v>
      </c>
    </row>
    <row r="12" spans="2:14" ht="30.75" customHeight="1" x14ac:dyDescent="0.2">
      <c r="B12" s="183" t="s">
        <v>230</v>
      </c>
      <c r="C12" s="481" t="s">
        <v>319</v>
      </c>
      <c r="D12" s="481"/>
      <c r="E12" s="481"/>
      <c r="F12" s="481"/>
      <c r="G12" s="182" t="s">
        <v>232</v>
      </c>
      <c r="H12" s="482" t="s">
        <v>100</v>
      </c>
      <c r="I12" s="483"/>
      <c r="J12" s="17"/>
      <c r="K12" s="17"/>
      <c r="M12" s="167" t="s">
        <v>101</v>
      </c>
      <c r="N12" s="166" t="s">
        <v>78</v>
      </c>
    </row>
    <row r="13" spans="2:14" ht="30.75" customHeight="1" x14ac:dyDescent="0.2">
      <c r="B13" s="183" t="s">
        <v>233</v>
      </c>
      <c r="C13" s="484" t="s">
        <v>320</v>
      </c>
      <c r="D13" s="484"/>
      <c r="E13" s="484"/>
      <c r="F13" s="484"/>
      <c r="G13" s="182" t="s">
        <v>235</v>
      </c>
      <c r="H13" s="467" t="s">
        <v>42</v>
      </c>
      <c r="I13" s="485"/>
      <c r="J13" s="17"/>
      <c r="K13" s="17"/>
      <c r="M13" s="167" t="s">
        <v>105</v>
      </c>
    </row>
    <row r="14" spans="2:14" ht="44.25" customHeight="1" x14ac:dyDescent="0.2">
      <c r="B14" s="183" t="s">
        <v>236</v>
      </c>
      <c r="C14" s="486" t="s">
        <v>321</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322</v>
      </c>
      <c r="D16" s="468"/>
      <c r="E16" s="468"/>
      <c r="F16" s="468"/>
      <c r="G16" s="468"/>
      <c r="H16" s="468"/>
      <c r="I16" s="469"/>
      <c r="J16" s="24"/>
      <c r="K16" s="24"/>
      <c r="M16" s="167"/>
    </row>
    <row r="17" spans="2:13" ht="30.75" customHeight="1" x14ac:dyDescent="0.2">
      <c r="B17" s="183" t="s">
        <v>242</v>
      </c>
      <c r="C17" s="467" t="s">
        <v>295</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323</v>
      </c>
      <c r="D19" s="468"/>
      <c r="E19" s="468"/>
      <c r="F19" s="468" t="s">
        <v>324</v>
      </c>
      <c r="G19" s="468"/>
      <c r="H19" s="468"/>
      <c r="I19" s="469"/>
      <c r="J19" s="24"/>
      <c r="K19" s="24"/>
      <c r="M19" s="167" t="s">
        <v>126</v>
      </c>
    </row>
    <row r="20" spans="2:13" ht="39.75" customHeight="1" x14ac:dyDescent="0.2">
      <c r="B20" s="183" t="s">
        <v>249</v>
      </c>
      <c r="C20" s="497" t="s">
        <v>295</v>
      </c>
      <c r="D20" s="498"/>
      <c r="E20" s="499"/>
      <c r="F20" s="482" t="s">
        <v>295</v>
      </c>
      <c r="G20" s="482"/>
      <c r="H20" s="482"/>
      <c r="I20" s="483"/>
      <c r="J20" s="17"/>
      <c r="K20" s="17"/>
      <c r="M20" s="167"/>
    </row>
    <row r="21" spans="2:13" ht="42" customHeight="1" x14ac:dyDescent="0.2">
      <c r="B21" s="183" t="s">
        <v>251</v>
      </c>
      <c r="C21" s="500" t="s">
        <v>325</v>
      </c>
      <c r="D21" s="501"/>
      <c r="E21" s="502"/>
      <c r="F21" s="500" t="s">
        <v>326</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111181</v>
      </c>
      <c r="H23" s="547"/>
      <c r="I23" s="548"/>
      <c r="J23" s="29"/>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5">
        <f>SUM(C27:C38)</f>
        <v>111181</v>
      </c>
      <c r="G27" s="575">
        <f>SUM(D27:D38)</f>
        <v>56158</v>
      </c>
      <c r="H27" s="196">
        <f>+(D27*100%)/$G$23</f>
        <v>5.7977532132288789E-2</v>
      </c>
      <c r="I27" s="578">
        <f>G27+I22</f>
        <v>134800</v>
      </c>
      <c r="J27" s="211"/>
      <c r="K27" s="213"/>
    </row>
    <row r="28" spans="2:13" ht="15" customHeight="1" x14ac:dyDescent="0.2">
      <c r="B28" s="192" t="s">
        <v>152</v>
      </c>
      <c r="C28" s="193">
        <v>9802</v>
      </c>
      <c r="D28" s="194">
        <v>9802</v>
      </c>
      <c r="E28" s="195">
        <f t="shared" ref="E28:E38" si="0">IF(OR(C28=0,C28=""),0,D28/C28)</f>
        <v>1</v>
      </c>
      <c r="F28" s="576"/>
      <c r="G28" s="576"/>
      <c r="H28" s="196">
        <f>+IF(D28="","",((D28*100%)/$G$23)+H27)</f>
        <v>0.14614007789100655</v>
      </c>
      <c r="I28" s="579"/>
      <c r="J28" s="211"/>
      <c r="K28" s="36"/>
    </row>
    <row r="29" spans="2:13" ht="15" customHeight="1" x14ac:dyDescent="0.2">
      <c r="B29" s="192" t="s">
        <v>153</v>
      </c>
      <c r="C29" s="193">
        <v>7460</v>
      </c>
      <c r="D29" s="194">
        <v>6719</v>
      </c>
      <c r="E29" s="195">
        <f t="shared" si="0"/>
        <v>0.90067024128686324</v>
      </c>
      <c r="F29" s="576"/>
      <c r="G29" s="576"/>
      <c r="H29" s="196">
        <f t="shared" ref="H29:H38" si="1">+IF(D29="","",((D29*100%)/$G$23)+H28)</f>
        <v>0.20657306554177424</v>
      </c>
      <c r="I29" s="579"/>
      <c r="J29" s="211"/>
      <c r="K29" s="178"/>
    </row>
    <row r="30" spans="2:13" ht="15" customHeight="1" x14ac:dyDescent="0.2">
      <c r="B30" s="192" t="s">
        <v>154</v>
      </c>
      <c r="C30" s="193">
        <v>6400</v>
      </c>
      <c r="D30" s="194">
        <v>5439</v>
      </c>
      <c r="E30" s="195">
        <f t="shared" si="0"/>
        <v>0.84984375000000001</v>
      </c>
      <c r="F30" s="576"/>
      <c r="G30" s="576"/>
      <c r="H30" s="196">
        <f t="shared" si="1"/>
        <v>0.25549329471762261</v>
      </c>
      <c r="I30" s="579"/>
      <c r="J30" s="211"/>
      <c r="K30" s="178"/>
    </row>
    <row r="31" spans="2:13" ht="15" customHeight="1" x14ac:dyDescent="0.2">
      <c r="B31" s="192" t="s">
        <v>155</v>
      </c>
      <c r="C31" s="193">
        <v>6453</v>
      </c>
      <c r="D31" s="239">
        <v>6119</v>
      </c>
      <c r="E31" s="195">
        <f t="shared" si="0"/>
        <v>0.9482411281574461</v>
      </c>
      <c r="F31" s="576"/>
      <c r="G31" s="576"/>
      <c r="H31" s="196">
        <f t="shared" si="1"/>
        <v>0.31052967683327187</v>
      </c>
      <c r="I31" s="579"/>
      <c r="J31" s="211"/>
      <c r="K31" s="178"/>
    </row>
    <row r="32" spans="2:13" ht="15" customHeight="1" x14ac:dyDescent="0.2">
      <c r="B32" s="192" t="s">
        <v>156</v>
      </c>
      <c r="C32" s="193">
        <v>7396</v>
      </c>
      <c r="D32" s="239">
        <v>7396</v>
      </c>
      <c r="E32" s="195">
        <f t="shared" si="0"/>
        <v>1</v>
      </c>
      <c r="F32" s="576"/>
      <c r="G32" s="576"/>
      <c r="H32" s="196">
        <f>+IF(D32="","",((D32*100%)/$G$23)+H31)</f>
        <v>0.3770518343961648</v>
      </c>
      <c r="I32" s="579"/>
      <c r="J32" s="211"/>
      <c r="K32" s="178"/>
    </row>
    <row r="33" spans="2:11" ht="15" customHeight="1" x14ac:dyDescent="0.2">
      <c r="B33" s="192" t="s">
        <v>157</v>
      </c>
      <c r="C33" s="193">
        <v>11200</v>
      </c>
      <c r="D33" s="239">
        <v>2405</v>
      </c>
      <c r="E33" s="195">
        <f t="shared" si="0"/>
        <v>0.21473214285714284</v>
      </c>
      <c r="F33" s="576"/>
      <c r="G33" s="576"/>
      <c r="H33" s="196">
        <f t="shared" si="1"/>
        <v>0.39868322824943109</v>
      </c>
      <c r="I33" s="579"/>
      <c r="J33" s="240"/>
      <c r="K33" s="178"/>
    </row>
    <row r="34" spans="2:11" ht="15" customHeight="1" x14ac:dyDescent="0.2">
      <c r="B34" s="192" t="s">
        <v>158</v>
      </c>
      <c r="C34" s="193">
        <v>11200</v>
      </c>
      <c r="D34" s="239">
        <v>11832</v>
      </c>
      <c r="E34" s="195">
        <f t="shared" si="0"/>
        <v>1.0564285714285715</v>
      </c>
      <c r="F34" s="576"/>
      <c r="G34" s="576"/>
      <c r="H34" s="196">
        <f t="shared" si="1"/>
        <v>0.50510428940196617</v>
      </c>
      <c r="I34" s="579"/>
      <c r="J34" s="240"/>
      <c r="K34" s="178"/>
    </row>
    <row r="35" spans="2:11" ht="15" customHeight="1" x14ac:dyDescent="0.2">
      <c r="B35" s="192" t="s">
        <v>159</v>
      </c>
      <c r="C35" s="193">
        <v>11200</v>
      </c>
      <c r="D35" s="193"/>
      <c r="E35" s="195">
        <f t="shared" si="0"/>
        <v>0</v>
      </c>
      <c r="F35" s="576"/>
      <c r="G35" s="576"/>
      <c r="H35" s="196" t="str">
        <f t="shared" si="1"/>
        <v/>
      </c>
      <c r="I35" s="579"/>
      <c r="J35" s="240"/>
      <c r="K35" s="178"/>
    </row>
    <row r="36" spans="2:11" ht="15" customHeight="1" x14ac:dyDescent="0.2">
      <c r="B36" s="192" t="s">
        <v>160</v>
      </c>
      <c r="C36" s="193">
        <v>11200</v>
      </c>
      <c r="D36" s="193"/>
      <c r="E36" s="195">
        <f t="shared" si="0"/>
        <v>0</v>
      </c>
      <c r="F36" s="576"/>
      <c r="G36" s="576"/>
      <c r="H36" s="196" t="str">
        <f t="shared" si="1"/>
        <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52.5" customHeight="1" x14ac:dyDescent="0.2">
      <c r="B39" s="202" t="s">
        <v>270</v>
      </c>
      <c r="C39" s="555" t="s">
        <v>360</v>
      </c>
      <c r="D39" s="495"/>
      <c r="E39" s="495"/>
      <c r="F39" s="495"/>
      <c r="G39" s="495"/>
      <c r="H39" s="495"/>
      <c r="I39" s="496"/>
      <c r="J39" s="211"/>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10"/>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123" customHeight="1" x14ac:dyDescent="0.2">
      <c r="B45" s="183" t="s">
        <v>271</v>
      </c>
      <c r="C45" s="540" t="s">
        <v>361</v>
      </c>
      <c r="D45" s="538"/>
      <c r="E45" s="538"/>
      <c r="F45" s="538"/>
      <c r="G45" s="538"/>
      <c r="H45" s="538"/>
      <c r="I45" s="539"/>
      <c r="J45" s="38"/>
      <c r="K45" s="38"/>
    </row>
    <row r="46" spans="2:11" ht="60.75" customHeight="1" x14ac:dyDescent="0.2">
      <c r="B46" s="183" t="s">
        <v>272</v>
      </c>
      <c r="C46" s="540" t="s">
        <v>362</v>
      </c>
      <c r="D46" s="538"/>
      <c r="E46" s="538"/>
      <c r="F46" s="538"/>
      <c r="G46" s="538"/>
      <c r="H46" s="538"/>
      <c r="I46" s="539"/>
      <c r="J46" s="38"/>
      <c r="K46" s="38"/>
    </row>
    <row r="47" spans="2:11" ht="33.75" customHeight="1" x14ac:dyDescent="0.2">
      <c r="B47" s="203" t="s">
        <v>273</v>
      </c>
      <c r="C47" s="581" t="s">
        <v>327</v>
      </c>
      <c r="D47" s="582"/>
      <c r="E47" s="582"/>
      <c r="F47" s="582"/>
      <c r="G47" s="582"/>
      <c r="H47" s="582"/>
      <c r="I47" s="583"/>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2.25" customHeight="1" x14ac:dyDescent="0.2">
      <c r="B50" s="524"/>
      <c r="C50" s="198" t="s">
        <v>280</v>
      </c>
      <c r="D50" s="455" t="s">
        <v>280</v>
      </c>
      <c r="E50" s="456"/>
      <c r="F50" s="584"/>
      <c r="G50" s="455" t="s">
        <v>280</v>
      </c>
      <c r="H50" s="456"/>
      <c r="I50" s="457"/>
      <c r="J50" s="39"/>
      <c r="K50" s="39"/>
    </row>
    <row r="51" spans="2:11" ht="32.25" customHeight="1" x14ac:dyDescent="0.2">
      <c r="B51" s="204" t="s">
        <v>281</v>
      </c>
      <c r="C51" s="527" t="s">
        <v>328</v>
      </c>
      <c r="D51" s="527"/>
      <c r="E51" s="527"/>
      <c r="F51" s="527"/>
      <c r="G51" s="527"/>
      <c r="H51" s="527"/>
      <c r="I51" s="543"/>
      <c r="J51" s="42"/>
      <c r="K51" s="42"/>
    </row>
    <row r="52" spans="2:11" ht="28.5" customHeight="1" x14ac:dyDescent="0.2">
      <c r="B52" s="205" t="s">
        <v>283</v>
      </c>
      <c r="C52" s="449" t="s">
        <v>353</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6gRGm88BOkV20VASiHQ8YTr082O56aq1iRYC6wgK0eZSaW4gjC08c7jtwg+9/uS8Tl43ZD8Lzvw3tIP31A6xHw==" saltValue="Ag3koqPSGYAyrN0eOXN+F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329</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11" t="s">
        <v>330</v>
      </c>
      <c r="I12" s="612"/>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331</v>
      </c>
      <c r="D14" s="328"/>
      <c r="E14" s="328"/>
      <c r="F14" s="328"/>
      <c r="G14" s="328"/>
      <c r="H14" s="328"/>
      <c r="I14" s="343"/>
      <c r="J14" s="17"/>
      <c r="K14" s="17"/>
      <c r="M14" s="21"/>
      <c r="N14" s="6" t="s">
        <v>96</v>
      </c>
    </row>
    <row r="15" spans="2:14" ht="30.75" customHeight="1" x14ac:dyDescent="0.2">
      <c r="B15" s="18" t="s">
        <v>97</v>
      </c>
      <c r="C15" s="333" t="s">
        <v>332</v>
      </c>
      <c r="D15" s="334"/>
      <c r="E15" s="334"/>
      <c r="F15" s="593"/>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4" t="s">
        <v>333</v>
      </c>
      <c r="D17" s="605"/>
      <c r="E17" s="605"/>
      <c r="F17" s="605"/>
      <c r="G17" s="605"/>
      <c r="H17" s="605"/>
      <c r="I17" s="606"/>
      <c r="J17" s="22"/>
      <c r="K17" s="22"/>
      <c r="M17" s="21" t="s">
        <v>108</v>
      </c>
      <c r="N17" s="6" t="s">
        <v>109</v>
      </c>
    </row>
    <row r="18" spans="2:14" ht="30.75" customHeight="1" x14ac:dyDescent="0.2">
      <c r="B18" s="18" t="s">
        <v>110</v>
      </c>
      <c r="C18" s="333" t="s">
        <v>334</v>
      </c>
      <c r="D18" s="334"/>
      <c r="E18" s="334"/>
      <c r="F18" s="334"/>
      <c r="G18" s="334"/>
      <c r="H18" s="334"/>
      <c r="I18" s="335"/>
      <c r="J18" s="23"/>
      <c r="K18" s="23"/>
      <c r="M18" s="21" t="s">
        <v>112</v>
      </c>
      <c r="N18" s="6" t="s">
        <v>113</v>
      </c>
    </row>
    <row r="19" spans="2:14" ht="30.75" customHeight="1" x14ac:dyDescent="0.2">
      <c r="B19" s="18" t="s">
        <v>114</v>
      </c>
      <c r="C19" s="601" t="s">
        <v>335</v>
      </c>
      <c r="D19" s="602"/>
      <c r="E19" s="602"/>
      <c r="F19" s="602"/>
      <c r="G19" s="602"/>
      <c r="H19" s="602"/>
      <c r="I19" s="603"/>
      <c r="J19" s="24"/>
      <c r="K19" s="24"/>
      <c r="M19" s="21"/>
      <c r="N19" s="6" t="s">
        <v>116</v>
      </c>
    </row>
    <row r="20" spans="2:14" ht="30.75" customHeight="1" x14ac:dyDescent="0.2">
      <c r="B20" s="18" t="s">
        <v>117</v>
      </c>
      <c r="C20" s="607" t="s">
        <v>41</v>
      </c>
      <c r="D20" s="608"/>
      <c r="E20" s="608"/>
      <c r="F20" s="608"/>
      <c r="G20" s="608"/>
      <c r="H20" s="608"/>
      <c r="I20" s="609"/>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601" t="s">
        <v>336</v>
      </c>
      <c r="D22" s="602"/>
      <c r="E22" s="610"/>
      <c r="F22" s="601" t="s">
        <v>337</v>
      </c>
      <c r="G22" s="602"/>
      <c r="H22" s="602"/>
      <c r="I22" s="603"/>
      <c r="J22" s="24"/>
      <c r="K22" s="24"/>
      <c r="M22" s="21" t="s">
        <v>126</v>
      </c>
      <c r="N22" s="6" t="s">
        <v>127</v>
      </c>
    </row>
    <row r="23" spans="2:14" ht="39.75" customHeight="1" x14ac:dyDescent="0.2">
      <c r="B23" s="18" t="s">
        <v>128</v>
      </c>
      <c r="C23" s="327" t="s">
        <v>41</v>
      </c>
      <c r="D23" s="328"/>
      <c r="E23" s="597"/>
      <c r="F23" s="327" t="s">
        <v>41</v>
      </c>
      <c r="G23" s="328"/>
      <c r="H23" s="328"/>
      <c r="I23" s="343"/>
      <c r="J23" s="17"/>
      <c r="K23" s="17"/>
      <c r="M23" s="21"/>
      <c r="N23" s="6" t="s">
        <v>93</v>
      </c>
    </row>
    <row r="24" spans="2:14" ht="44.25" customHeight="1" x14ac:dyDescent="0.2">
      <c r="B24" s="18" t="s">
        <v>129</v>
      </c>
      <c r="C24" s="598" t="s">
        <v>338</v>
      </c>
      <c r="D24" s="599"/>
      <c r="E24" s="600"/>
      <c r="F24" s="601" t="s">
        <v>339</v>
      </c>
      <c r="G24" s="602"/>
      <c r="H24" s="602"/>
      <c r="I24" s="603"/>
      <c r="J24" s="23"/>
      <c r="K24" s="23"/>
      <c r="M24" s="27"/>
      <c r="N24" s="6" t="s">
        <v>132</v>
      </c>
    </row>
    <row r="25" spans="2:14" ht="29.25" customHeight="1" x14ac:dyDescent="0.2">
      <c r="B25" s="18" t="s">
        <v>133</v>
      </c>
      <c r="C25" s="369" t="s">
        <v>103</v>
      </c>
      <c r="D25" s="370"/>
      <c r="E25" s="371"/>
      <c r="F25" s="16" t="s">
        <v>134</v>
      </c>
      <c r="G25" s="594">
        <v>74</v>
      </c>
      <c r="H25" s="595"/>
      <c r="I25" s="596"/>
      <c r="J25" s="28"/>
      <c r="K25" s="28"/>
      <c r="M25" s="27"/>
    </row>
    <row r="26" spans="2:14" ht="27" customHeight="1" x14ac:dyDescent="0.2">
      <c r="B26" s="18" t="s">
        <v>135</v>
      </c>
      <c r="C26" s="333" t="s">
        <v>136</v>
      </c>
      <c r="D26" s="334"/>
      <c r="E26" s="593"/>
      <c r="F26" s="16" t="s">
        <v>137</v>
      </c>
      <c r="G26" s="594">
        <v>0</v>
      </c>
      <c r="H26" s="595"/>
      <c r="I26" s="596"/>
      <c r="J26" s="29"/>
      <c r="K26" s="29"/>
      <c r="M26" s="27"/>
    </row>
    <row r="27" spans="2:14" ht="47.25" customHeight="1" x14ac:dyDescent="0.2">
      <c r="B27" s="97" t="s">
        <v>138</v>
      </c>
      <c r="C27" s="327" t="s">
        <v>108</v>
      </c>
      <c r="D27" s="328"/>
      <c r="E27" s="597"/>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87"/>
      <c r="D49" s="588"/>
      <c r="E49" s="588"/>
      <c r="F49" s="588"/>
      <c r="G49" s="588"/>
      <c r="H49" s="588"/>
      <c r="I49" s="589"/>
      <c r="J49" s="38"/>
      <c r="K49" s="38"/>
    </row>
    <row r="50" spans="2:11" ht="26.25" customHeight="1" x14ac:dyDescent="0.2">
      <c r="B50" s="18" t="s">
        <v>166</v>
      </c>
      <c r="C50" s="590"/>
      <c r="D50" s="591"/>
      <c r="E50" s="591"/>
      <c r="F50" s="591"/>
      <c r="G50" s="591"/>
      <c r="H50" s="591"/>
      <c r="I50" s="592"/>
      <c r="J50" s="38"/>
      <c r="K50" s="38"/>
    </row>
    <row r="51" spans="2:11" ht="64.5" customHeight="1" x14ac:dyDescent="0.2">
      <c r="B51" s="112" t="s">
        <v>167</v>
      </c>
      <c r="C51" s="587"/>
      <c r="D51" s="588"/>
      <c r="E51" s="588"/>
      <c r="F51" s="588"/>
      <c r="G51" s="588"/>
      <c r="H51" s="588"/>
      <c r="I51" s="589"/>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5" t="s">
        <v>340</v>
      </c>
      <c r="D55" s="586"/>
      <c r="E55" s="409" t="s">
        <v>175</v>
      </c>
      <c r="F55" s="409"/>
      <c r="G55" s="408" t="s">
        <v>341</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342</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343</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344</v>
      </c>
      <c r="C12" s="443"/>
      <c r="D12" s="443"/>
      <c r="E12" s="443"/>
      <c r="F12" s="443"/>
      <c r="G12" s="443"/>
      <c r="H12" s="444"/>
      <c r="I12" s="619" t="s">
        <v>192</v>
      </c>
      <c r="J12" s="620"/>
      <c r="K12" s="62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7"/>
    </row>
    <row r="16" spans="2:11" x14ac:dyDescent="0.25">
      <c r="B16" s="143"/>
      <c r="C16" s="144"/>
      <c r="D16" s="145"/>
      <c r="E16" s="146"/>
      <c r="F16" s="144"/>
      <c r="G16" s="145"/>
      <c r="H16" s="147"/>
      <c r="I16" s="148"/>
      <c r="J16" s="149"/>
      <c r="K16" s="61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3" t="s">
        <v>209</v>
      </c>
      <c r="C19" s="614"/>
      <c r="D19" s="157">
        <f>SUM(D15:D16)</f>
        <v>0</v>
      </c>
      <c r="E19" s="615" t="s">
        <v>209</v>
      </c>
      <c r="F19" s="61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Andrés Guerrero</cp:lastModifiedBy>
  <cp:revision/>
  <dcterms:created xsi:type="dcterms:W3CDTF">2010-03-25T16:40:43Z</dcterms:created>
  <dcterms:modified xsi:type="dcterms:W3CDTF">2022-09-15T14:57:50Z</dcterms:modified>
  <cp:category/>
  <cp:contentStatus/>
</cp:coreProperties>
</file>