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3\PROYECTO 7555\AGOSTO\Reporte proyecto 7555 agosto 2023\DEFINITIVO\"/>
    </mc:Choice>
  </mc:AlternateContent>
  <bookViews>
    <workbookView xWindow="0" yWindow="0" windowWidth="12930" windowHeight="9240" tabRatio="500"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27" i="7" l="1"/>
  <c r="H38" i="13" l="1"/>
  <c r="H37" i="13"/>
  <c r="H36" i="13"/>
  <c r="H35" i="13"/>
  <c r="H34" i="13"/>
  <c r="H38" i="8"/>
  <c r="H37" i="8"/>
  <c r="H36" i="8"/>
  <c r="H35" i="8"/>
  <c r="H34" i="8"/>
  <c r="H33" i="13" l="1"/>
  <c r="H27" i="5"/>
  <c r="H28" i="5" s="1"/>
  <c r="H29" i="5" s="1"/>
  <c r="H30" i="5" s="1"/>
  <c r="H31" i="5" s="1"/>
  <c r="H32" i="5" s="1"/>
  <c r="H27" i="4"/>
  <c r="H28" i="4" s="1"/>
  <c r="H29" i="4" s="1"/>
  <c r="H30" i="4" s="1"/>
  <c r="H31" i="4" s="1"/>
  <c r="H32" i="4" s="1"/>
  <c r="H32" i="13"/>
  <c r="H31" i="13" l="1"/>
  <c r="G27" i="4"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E37" i="8"/>
  <c r="E36" i="8"/>
  <c r="E35" i="8"/>
  <c r="E34" i="8"/>
  <c r="E33" i="8"/>
  <c r="H33" i="8" s="1"/>
  <c r="E32" i="8"/>
  <c r="H32" i="8" s="1"/>
  <c r="E31" i="8"/>
  <c r="H31" i="8" s="1"/>
  <c r="E30" i="8"/>
  <c r="H30" i="8" s="1"/>
  <c r="E29" i="8"/>
  <c r="H29" i="8" s="1"/>
  <c r="E28" i="8"/>
  <c r="H28" i="8" s="1"/>
  <c r="H27" i="8"/>
  <c r="E27" i="8"/>
  <c r="H38" i="7"/>
  <c r="E38" i="7"/>
  <c r="H37" i="7"/>
  <c r="E37" i="7"/>
  <c r="H36" i="7"/>
  <c r="E36" i="7"/>
  <c r="H35" i="7"/>
  <c r="E35" i="7"/>
  <c r="H34" i="7"/>
  <c r="E34" i="7"/>
  <c r="E33" i="7"/>
  <c r="H32" i="7"/>
  <c r="H33" i="7" s="1"/>
  <c r="E32" i="7"/>
  <c r="E31" i="7"/>
  <c r="E30" i="7"/>
  <c r="E29" i="7"/>
  <c r="E28" i="7"/>
  <c r="H27" i="7"/>
  <c r="H28" i="7" s="1"/>
  <c r="H29" i="7" s="1"/>
  <c r="H30" i="7" s="1"/>
  <c r="H31" i="7" s="1"/>
  <c r="G27" i="7"/>
  <c r="F27" i="7"/>
  <c r="E27" i="7"/>
  <c r="H38" i="6"/>
  <c r="E38" i="6"/>
  <c r="H37" i="6"/>
  <c r="E37" i="6"/>
  <c r="H36" i="6"/>
  <c r="E36" i="6"/>
  <c r="H35" i="6"/>
  <c r="E35" i="6"/>
  <c r="H34" i="6"/>
  <c r="E34" i="6"/>
  <c r="E33" i="6"/>
  <c r="E32" i="6"/>
  <c r="E31" i="6"/>
  <c r="E30" i="6"/>
  <c r="E29" i="6"/>
  <c r="E28" i="6"/>
  <c r="H27" i="6"/>
  <c r="H28" i="6" s="1"/>
  <c r="H29" i="6" s="1"/>
  <c r="H30" i="6" s="1"/>
  <c r="H31" i="6" s="1"/>
  <c r="H32" i="6" s="1"/>
  <c r="H33" i="6" s="1"/>
  <c r="G27" i="6"/>
  <c r="I27" i="6" s="1"/>
  <c r="F27" i="6"/>
  <c r="E27" i="6"/>
  <c r="H38" i="5"/>
  <c r="E38" i="5"/>
  <c r="H37" i="5"/>
  <c r="E37" i="5"/>
  <c r="H36" i="5"/>
  <c r="E36" i="5"/>
  <c r="H35" i="5"/>
  <c r="E35" i="5"/>
  <c r="H34" i="5"/>
  <c r="E34" i="5"/>
  <c r="H33" i="5"/>
  <c r="E33" i="5"/>
  <c r="E32" i="5"/>
  <c r="E31" i="5"/>
  <c r="E30" i="5"/>
  <c r="E29" i="5"/>
  <c r="E28" i="5"/>
  <c r="G27" i="5"/>
  <c r="I27" i="5" s="1"/>
  <c r="F27" i="5"/>
  <c r="E27" i="5"/>
  <c r="H38" i="4"/>
  <c r="E38" i="4"/>
  <c r="H37" i="4"/>
  <c r="E37" i="4"/>
  <c r="H36" i="4"/>
  <c r="E36" i="4"/>
  <c r="H35" i="4"/>
  <c r="E35" i="4"/>
  <c r="H34" i="4"/>
  <c r="E34" i="4"/>
  <c r="H33" i="4"/>
  <c r="E33" i="4"/>
  <c r="E32" i="4"/>
  <c r="E31" i="4"/>
  <c r="E30" i="4"/>
  <c r="E29" i="4"/>
  <c r="E28" i="4"/>
  <c r="I27" i="4"/>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AB13" i="1" l="1"/>
  <c r="AC17" i="1"/>
  <c r="AC21" i="1"/>
  <c r="AC19" i="1"/>
  <c r="L27" i="11"/>
  <c r="M27" i="11" s="1"/>
  <c r="I31" i="9"/>
  <c r="D32" i="9"/>
  <c r="H31" i="9"/>
  <c r="AC15" i="1"/>
  <c r="AB15" i="1"/>
  <c r="H31" i="2"/>
  <c r="D32" i="2"/>
  <c r="I31" i="2"/>
  <c r="H30" i="2"/>
  <c r="AB19" i="1"/>
  <c r="I30" i="2"/>
  <c r="H30" i="9"/>
  <c r="I13" i="1"/>
  <c r="AC13" i="1" s="1"/>
  <c r="I30" i="9"/>
  <c r="I32" i="2" l="1"/>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<sst xmlns="http://schemas.openxmlformats.org/spreadsheetml/2006/main" count="1153" uniqueCount="385">
  <si>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</si>
  <si>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</si>
  <si>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</si>
  <si>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</si>
  <si>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</si>
  <si>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</si>
  <si>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</si>
  <si>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</si>
  <si>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</si>
  <si>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</si>
  <si>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</si>
  <si>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</si>
  <si>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</si>
  <si>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</si>
  <si>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</si>
  <si>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</si>
  <si>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</si>
  <si>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</si>
  <si>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</si>
  <si>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</si>
  <si>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</si>
  <si>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</si>
  <si>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</si>
  <si>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</si>
  <si>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</si>
  <si>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</si>
  <si>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</si>
  <si>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</si>
  <si>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</si>
  <si>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</si>
  <si>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</si>
  <si>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</si>
  <si>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</si>
  <si>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</si>
  <si>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</si>
  <si>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</si>
  <si>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</si>
  <si>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</si>
  <si>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</si>
  <si>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</si>
  <si>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</si>
  <si>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</si>
  <si>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</si>
  <si>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</si>
  <si>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</si>
  <si>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</si>
  <si>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</si>
  <si>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</si>
  <si>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</si>
  <si>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</si>
  <si>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</si>
  <si>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</si>
  <si>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</si>
  <si>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</si>
  <si>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</si>
  <si>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</si>
  <si>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</si>
  <si>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</si>
  <si>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</si>
  <si>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</si>
  <si>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</si>
  <si>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</si>
  <si>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</si>
  <si>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</si>
  <si>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</si>
  <si>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</si>
  <si>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</si>
  <si>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</si>
  <si>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</si>
  <si>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</si>
  <si>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</si>
  <si>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</si>
  <si>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</si>
  <si>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</si>
  <si>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</si>
  <si>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</si>
  <si>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</si>
  <si>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</si>
  <si>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</si>
  <si>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</si>
  <si>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</si>
  <si>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</si>
  <si>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</si>
  <si>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</si>
  <si>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</si>
  <si>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</si>
  <si>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</si>
  <si>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</si>
  <si>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</si>
  <si>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</si>
  <si>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</si>
  <si>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</si>
  <si>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</si>
  <si>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</si>
  <si>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</si>
  <si>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</si>
  <si>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</si>
  <si>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</si>
  <si>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</si>
  <si>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</si>
  <si>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</si>
  <si>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</si>
  <si>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</si>
  <si>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</si>
  <si>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</si>
  <si>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</si>
  <si>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</si>
  <si>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</si>
  <si>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</si>
  <si>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</si>
  <si>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</si>
  <si>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</si>
  <si>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</si>
  <si>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</si>
  <si>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</si>
  <si>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</si>
  <si>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</si>
  <si>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</si>
  <si>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</si>
  <si>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</si>
  <si>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</si>
  <si>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</si>
  <si>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</si>
  <si>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</si>
  <si>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</si>
  <si>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</si>
  <si>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</si>
  <si>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</si>
  <si>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</si>
  <si>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</si>
  <si>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</si>
  <si>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</si>
  <si>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</si>
  <si>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</si>
  <si>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</si>
  <si>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</si>
  <si>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</si>
  <si>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</si>
  <si>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</si>
  <si>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</si>
  <si>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</si>
  <si>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</si>
  <si>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</si>
  <si>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</si>
  <si>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</si>
  <si>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</si>
  <si>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</si>
  <si>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</si>
  <si>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</si>
  <si>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</si>
  <si>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</si>
  <si>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</si>
  <si>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</si>
  <si>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</si>
  <si>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</si>
  <si>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</si>
  <si>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</si>
  <si>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</si>
  <si>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</si>
  <si>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</si>
  <si>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</si>
  <si>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</si>
  <si>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</si>
  <si>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</si>
  <si>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</si>
  <si>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</si>
  <si>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</si>
  <si>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</si>
  <si>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</si>
  <si>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</si>
  <si>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</si>
  <si>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</si>
  <si>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</si>
  <si>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</si>
  <si>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</si>
  <si>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</si>
  <si>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</si>
  <si>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</si>
  <si>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</si>
  <si>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</si>
  <si>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</si>
  <si>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</si>
  <si>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</si>
  <si>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</si>
  <si>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</si>
  <si>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</si>
  <si>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</si>
  <si>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</si>
  <si>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</si>
  <si>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</si>
  <si>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</si>
  <si>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</si>
  <si>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</si>
  <si>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</si>
  <si>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</si>
  <si>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</si>
  <si>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</si>
  <si>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</si>
  <si>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</si>
  <si>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</si>
  <si>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</si>
  <si>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</si>
  <si>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</si>
  <si>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</si>
  <si>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</si>
  <si>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</si>
  <si>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</si>
  <si>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</si>
  <si>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</si>
  <si>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</si>
  <si>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</si>
  <si>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</si>
  <si>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</si>
  <si>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</si>
  <si>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</si>
  <si>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</si>
  <si>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</si>
  <si>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</si>
  <si>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</si>
  <si>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</si>
  <si>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</si>
  <si>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</si>
  <si>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</si>
  <si>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</si>
  <si>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</si>
  <si>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</si>
  <si>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</si>
  <si>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</si>
  <si>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</si>
  <si>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</si>
  <si>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</si>
  <si>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</si>
  <si>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</si>
  <si>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</si>
  <si>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</si>
  <si>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</si>
  <si>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</si>
  <si>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</si>
  <si>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</si>
  <si>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</si>
  <si>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</si>
  <si>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</si>
  <si>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</si>
  <si>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</si>
  <si>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</si>
  <si>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</si>
  <si>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</si>
  <si>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</si>
  <si>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</si>
  <si>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</si>
  <si>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</si>
  <si>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</si>
  <si>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</si>
  <si>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</si>
  <si>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</si>
  <si>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</si>
  <si>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</si>
  <si>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</si>
  <si>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</si>
  <si>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</si>
  <si>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</si>
  <si>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</si>
  <si>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</si>
  <si>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</si>
  <si>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</si>
  <si>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</si>
  <si>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</si>
  <si>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</si>
  <si>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</si>
  <si>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</si>
  <si>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</si>
  <si>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</si>
  <si>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</si>
  <si>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</si>
  <si>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</si>
  <si>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tanto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</si>
  <si>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</si>
  <si>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</si>
  <si>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</si>
  <si>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</si>
  <si>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</si>
  <si>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</si>
  <si>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</si>
  <si>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</si>
  <si>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</si>
  <si>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</si>
  <si>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</si>
  <si>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</si>
  <si>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</si>
  <si>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</si>
  <si>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</si>
  <si>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</si>
  <si>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</si>
  <si>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</si>
  <si>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</si>
  <si>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</si>
  <si>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</si>
  <si>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</si>
  <si>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</si>
  <si>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</si>
  <si>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</si>
  <si>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</si>
  <si>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</si>
  <si>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</si>
  <si>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</si>
  <si>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</si>
  <si>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</si>
  <si>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</si>
  <si>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</si>
  <si>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</si>
  <si>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</si>
  <si>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</si>
  <si>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</si>
  <si>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</si>
  <si>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</si>
  <si>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</si>
  <si>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</si>
  <si>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</si>
  <si>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</si>
  <si>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</si>
  <si>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</si>
  <si>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</si>
  <si>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</si>
  <si>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</si>
  <si>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</si>
  <si>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</si>
  <si>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</si>
  <si>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</si>
  <si>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</si>
  <si>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</si>
  <si>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</si>
  <si>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</si>
  <si>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</si>
  <si>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</si>
  <si>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</si>
  <si>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</si>
  <si>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</si>
  <si>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</si>
  <si>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</si>
  <si>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</si>
  <si>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</si>
  <si>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</si>
  <si>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</si>
  <si>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</si>
  <si>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</si>
  <si>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</si>
  <si>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</si>
  <si>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</si>
  <si>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</si>
  <si>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</si>
  <si>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</si>
  <si>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</si>
  <si>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</si>
  <si>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</si>
  <si>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</si>
  <si>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</si>
  <si>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</si>
  <si>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</si>
  <si>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</si>
  <si>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</si>
  <si>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</si>
  <si>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Profesional Equipo de Investigación - Rodrigo Gonzalez Florian</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</si>
  <si>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</si>
  <si>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</si>
  <si>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</si>
  <si>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</si>
  <si>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</si>
  <si>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</si>
  <si>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</si>
  <si>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</si>
  <si>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</si>
  <si>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</si>
  <si>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Los reportes de los indicadores que dan cuenta del avance de la política pública facilitan la lectura por parte de la ciudadanía del avance en la gestión institucional en el marco de las metas trazadas por la política. La compilación progresiva y recurrente de los recursos geográficos asociados ha permitido mejorar las estrategias de compilación de información, así como la calidad de los datos y su presentación. Así mismo, la generación temprana de los recursos geográficos permite depurar de mejor manera el resultado general del reporte trimestral de avance en la política pública.
En agosto de 2023 la meta avanzó en magnitud 0,35 conforme a la programación realizada para la vigencia 2023.</t>
  </si>
  <si>
    <t>Como parte del mantenimiento y actualización de las herramientas que constituyen la batería, se adelantó la generación de mapas y otros recursos geográficos tanto para la actualización de los reportes trimestrales de avance en política pública como para otras necesidades. Por otra parte, se adelantaron mesas de trabajo con el objetivo de actualizar el micrositio del observatorio.
De tal manera, la meta presenta un cumplimiento del 100% teniendo en cuenta que es de tipo constante.</t>
  </si>
  <si>
    <t>Cada una de las herramientas dispuestas que conforman la batería constituye una solución orientada a facilitar, fortalecer, o apoyar algún proceso llevado a cabo en el Instituto. Con las actividades desarrolladas durante el periodo del informe se avanzó en el proceso de actualización del micro sitio del observatorio, que contempla el avance en el planteamiento y desarrollo de actividades particulares con miras a desarrollar una plataforma robusta para la presentación de información de manera organizada, tanto para la ciudadanía como para los tomadores de decisiones.</t>
  </si>
  <si>
    <t>Con corte a 31 de agosto de 2023, la meta presenta una magnitud ejecutada acumulada de 0,7207 lo que corresponde a un avance acumulado del 72,07%.
Como resultado del proceso de seguimiento al diagnóstico de necesidades de información y las respectivas iniciativas de investigación asociadas, durante el periodo del presente informe se avanzó en las tres iniciativas vigentes.  Se registra así avance en al trabajo sobre el indicador de competencias ciudadanas en conjunto con la Subdirección de Cultura Ciudadana y la Oficina Asesora de Planeación, a través de la selección del indicador candidato y el plan de trabajo para la construcción del mismo.
En relación con el trabajo en conjunto con la Subdirección de Atención a la Fauna, se presentó un recurso preliminar para la revisión de factores de riesgo para enfermedades infecto-contagiosas a través de un Dashboard.</t>
  </si>
  <si>
    <t>En agosto de 2023 la meta avanzó en magnitud 0,1406 conforme a la programación realizada para la vigencia 2023.
De conformidad con el cronograma establecido para cada una de las investigaciones, se ha avanzado en el desarrollo del producto de investigación en particular. Esto supone la ejecución de diferentes actividades en relación con las temáticas de cada investigación, como lo es la recopilación de información de interés respecto a las condiciones de la Unidad de Cuidado Animal para el caso de la Investigación de Intervenciones Asistidas con Animales, así como la organización y proyección preliminar de un artículo de investigación en relación con Investigación sobre Éticas Interespecies.
El desarrollo de estas actividades se ha visto acompañada con el fortalecimiento de la trasferencia de información y conocimiento entre las dependencias de la Institución.</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</si>
  <si>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</si>
  <si>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En agosto de 2023 la meta avanzó en magnitud un 0,0934 conforme a la programación realizada para la vigencia 2023.
Los convenios constituyen una importante plataforma para el desarrollo y la gestión del conocimiento significativo, permitiendo ampliar el horizonte de conocimiento del Instituto. Con el ajuste y depuración de los acuerdos y compromisos a adelantar en el marco del convenio con la Universidad El Bosque se fortalecen las relaciones entre los observatorios, facilitando así la transferencia de información y conocimiento. Esto además resulta en la profundización del ejercicio de investigación y gestión del conocimiento sobre temáticas novedosas para la administración distrital.
Por otro lado, el seguimiento periódico a los acuerdos previamente establecidos permite fortalecer las relaciones interinstitucionales y fortalecer igualmente la participación del Instituto en la red de conocimiento sobre PYBA.</t>
  </si>
  <si>
    <t>Con corte a 31 de agosto de 2023 la meta presenta una magnitud ejecutada acumulada del 0,7852 es decir un avance acumulado del 78,52%.
Durante el periodo del informe, en el marco del convenio que se adelanta con la Universidad El Bosque se remitió la documentación final para la firma de las partes, previa solicitud por parte de la Universidad.
Así mismo, se realizó el respectivo seguimiento a los ejes del convenio (acuerdo de voluntades) a establecer, así como el seguimiento a lo acordado en el marco del convenio firmado con la OMEG.</t>
  </si>
  <si>
    <t>Teniendo en cuenta los cronogramas específicos para cada uno de los tres semilleros, durante el periodo del informe se evidencia la continuidad en las actividades planteadas para esta estrategia. Se realizó seguimiento a la participación y a las actividades desarrolladas en los semilleros de ética animal, género protección y bienestar animal, y ciencia animal.
De tal manera, la meta presenta un cumplimiento del 100% teniendo en cuenta que su anualización es constante.</t>
  </si>
  <si>
    <t>Con corte al 31 de agosto de 2023 se avanzó en una magnitud ejecutada acumulada de 2,80, lo que corresponde a un avance acumulado del 70,00%.
Como parte de la elaboración preliminar del tercer reporte trimestral de avance de los indicadores de la política pública, se adelantó la proyección de los diferentes mapas y recursos geográficos que muestran la cobertura e intensidad de los diferentes programas, recursos, y demás datos de interés. Con esto se organiza y compila parte de la información del tercer reporte trimestral</t>
  </si>
  <si>
    <t>En agosto de 2023, la meta avanzó en magnitud un 0,0441 conforme a la programación realizada para la vigencia 2023.
El avance que se ha conseguido en cada una de las iniciativas de investigación resultantes de la identificación de necesidades de información, ha permitido profundizar en conocimientos importantes para la gestión propia del instituto. Si bien los productos de investigación aún se encuentran en proceso de construcción, los resultados preliminares impulsan otra serie de iniciativas, tanto de investigación como de acciones y estrategias. Es así, que el diagnóstico propio de necesidades de investigación ha resultado en el diagnóstico de problemáticas generales del Instituto.</t>
  </si>
  <si>
    <t>Con corte a 31 de agosto de 2023, la meta presenta una magnitud ejecutada acumulada del 1,2655 lo que corresponde a un avance acumulado del 63,28%.
Para cada una de las investigaciones en curso se presentan y consolidan los respectivos avances de conformidad con el cronograma establecido para cada una. Por una parte, para la investigación sobre "Intervenciones Asistidas con Animales fase 2”  se presenta avance en la caracterización de la Unidad de Cuidado Animal en el marco de los requerimientos establecidos para la selección de perros. Por otra parte, en cuanto a la investigación sobre "Estado de la cuestión: Enfoques de ética interespecie", se adelantó la escritura del artículo preliminar, el cual será parte integral del Libro "Animales y Cambio Climático. Perspectivas y reflexiones".</t>
  </si>
  <si>
    <t>Los semilleros resultan en un escenario de transferencia de conocimiento tanto desde el instituto y hacia la ciudadanía, como desde la ciudadanía y hacia el instituto. Esto permite fortalecer las demás estrategias de cultura ciudadana que se plantean desde el IDPYBA, en tanto se abona el terreno a través del conocimiento. Por otro lado, los semilleros brindan un banco de recursos para la gestión del conocimiento, a tiempo que en estos se gestionan iniciativas de investigación participativa, lo que fortalece y favorece en el recaudo de información y datos de interés en 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</si>
</sst>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69"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3">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396">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19" fillId="0" borderId="30" xfId="1120" applyFont="1" applyBorder="1" applyAlignment="1" applyProtection="1">
      <alignment horizontal="center" vertical="center"/>
      <protection hidden="1"/>
    </xf>
    <xf numFmtId="0" fontId="19" fillId="0" borderId="30" xfId="1120" applyFont="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18" xfId="1120" applyFont="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lignment horizontal="center"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0" fontId="19" fillId="0" borderId="30" xfId="1120" applyFont="1" applyBorder="1" applyAlignment="1" applyProtection="1">
      <alignment horizontal="justify" vertical="top" wrapText="1"/>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35" borderId="30" xfId="1244" applyNumberFormat="1" applyFont="1" applyFill="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9" fontId="57" fillId="0" borderId="0" xfId="2" applyFont="1" applyAlignment="1" applyProtection="1">
      <alignment horizontal="center" vertical="center" wrapText="1"/>
    </xf>
    <xf numFmtId="179" fontId="19" fillId="35" borderId="21" xfId="1" applyNumberFormat="1" applyFont="1" applyFill="1" applyBorder="1" applyAlignment="1" applyProtection="1">
      <alignment horizontal="center" vertical="center"/>
    </xf>
    <xf numFmtId="179" fontId="19" fillId="0" borderId="21" xfId="1" applyNumberFormat="1" applyFont="1" applyBorder="1" applyAlignment="1" applyProtection="1">
      <alignment horizontal="center" vertical="center"/>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42" xfId="1539" applyFont="1" applyBorder="1" applyAlignment="1" applyProtection="1">
      <alignment vertical="center" wrapText="1"/>
    </xf>
    <xf numFmtId="0" fontId="58" fillId="0" borderId="0" xfId="1539" applyFont="1" applyAlignment="1" applyProtection="1">
      <alignment vertical="center" wrapText="1"/>
    </xf>
    <xf numFmtId="0" fontId="42" fillId="0" borderId="0" xfId="1539" applyFont="1" applyAlignment="1" applyProtection="1">
      <alignment horizontal="center" vertical="center"/>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37" fillId="42" borderId="31" xfId="1120" applyFont="1" applyFill="1" applyBorder="1" applyAlignment="1" applyProtection="1">
      <alignment vertical="center" wrapText="1"/>
    </xf>
    <xf numFmtId="0" fontId="37" fillId="42" borderId="35" xfId="1120" applyFont="1" applyFill="1" applyBorder="1" applyAlignment="1" applyProtection="1">
      <alignment horizontal="justify" vertical="center" wrapText="1"/>
    </xf>
    <xf numFmtId="0" fontId="19"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4" fontId="68" fillId="0" borderId="18" xfId="1" applyNumberFormat="1" applyFont="1" applyBorder="1" applyAlignment="1" applyProtection="1">
      <alignment horizontal="center" vertical="center" wrapText="1"/>
    </xf>
    <xf numFmtId="4" fontId="19" fillId="0" borderId="21"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4"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4" fontId="19" fillId="35" borderId="18" xfId="1" applyNumberFormat="1" applyFont="1" applyFill="1" applyBorder="1" applyAlignment="1" applyProtection="1">
      <alignment horizontal="center"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9" fontId="65" fillId="0" borderId="42" xfId="2" applyFont="1" applyBorder="1" applyAlignment="1" applyProtection="1">
      <alignment horizontal="center" vertical="center" wrapText="1"/>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pt idx="4">
                  <c:v>0.35</c:v>
                </c:pt>
                <c:pt idx="5">
                  <c:v>0.2</c:v>
                </c:pt>
                <c:pt idx="6">
                  <c:v>0.45</c:v>
                </c:pt>
                <c:pt idx="7">
                  <c:v>0.35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0.44999999999999996</c:v>
                </c:pt>
                <c:pt idx="5">
                  <c:v>0.49999999999999994</c:v>
                </c:pt>
                <c:pt idx="6">
                  <c:v>0.61249999999999993</c:v>
                </c:pt>
                <c:pt idx="7">
                  <c:v>0.7</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0.55900000000000005</c:v>
                </c:pt>
                <c:pt idx="5">
                  <c:v>0.61780000000000002</c:v>
                </c:pt>
                <c:pt idx="6">
                  <c:v>0.67659999999999998</c:v>
                </c:pt>
                <c:pt idx="7">
                  <c:v>0.72070000000000001</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pt idx="4">
                  <c:v>0.1406</c:v>
                </c:pt>
                <c:pt idx="5">
                  <c:v>0.1406</c:v>
                </c:pt>
                <c:pt idx="6">
                  <c:v>0.1406</c:v>
                </c:pt>
                <c:pt idx="7">
                  <c:v>0.1406</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0.42185000000000006</c:v>
                </c:pt>
                <c:pt idx="5">
                  <c:v>0.49215000000000009</c:v>
                </c:pt>
                <c:pt idx="6">
                  <c:v>0.56245000000000012</c:v>
                </c:pt>
                <c:pt idx="7">
                  <c:v>0.63275000000000015</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pt idx="4">
                  <c:v>9.3399999999999997E-2</c:v>
                </c:pt>
                <c:pt idx="5">
                  <c:v>9.3399999999999997E-2</c:v>
                </c:pt>
                <c:pt idx="6">
                  <c:v>9.3399999999999997E-2</c:v>
                </c:pt>
                <c:pt idx="7">
                  <c:v>9.3399999999999997E-2</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0.505</c:v>
                </c:pt>
                <c:pt idx="5">
                  <c:v>0.59840000000000004</c:v>
                </c:pt>
                <c:pt idx="6">
                  <c:v>0.69180000000000008</c:v>
                </c:pt>
                <c:pt idx="7">
                  <c:v>0.78520000000000012</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277920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85"/>
      <c r="B2" s="185"/>
      <c r="C2" s="186" t="s">
        <v>0</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7"/>
    </row>
    <row r="3" spans="1:67" s="5" customFormat="1" ht="45.75" customHeight="1" x14ac:dyDescent="0.25">
      <c r="A3" s="185"/>
      <c r="B3" s="185"/>
      <c r="C3" s="186" t="s">
        <v>1</v>
      </c>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7"/>
    </row>
    <row r="4" spans="1:67" s="5" customFormat="1" ht="45.75" customHeight="1" x14ac:dyDescent="0.25">
      <c r="A4" s="185"/>
      <c r="B4" s="185"/>
      <c r="C4" s="186" t="s">
        <v>2</v>
      </c>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7"/>
    </row>
    <row r="5" spans="1:67" s="5" customFormat="1" ht="45.75" customHeight="1" x14ac:dyDescent="0.25">
      <c r="A5" s="185"/>
      <c r="B5" s="185"/>
      <c r="C5" s="188" t="s">
        <v>3</v>
      </c>
      <c r="D5" s="188"/>
      <c r="E5" s="188"/>
      <c r="F5" s="188"/>
      <c r="G5" s="188"/>
      <c r="H5" s="188"/>
      <c r="I5" s="188"/>
      <c r="J5" s="188"/>
      <c r="K5" s="188"/>
      <c r="L5" s="188"/>
      <c r="M5" s="188"/>
      <c r="N5" s="188"/>
      <c r="O5" s="188"/>
      <c r="P5" s="188"/>
      <c r="Q5" s="188"/>
      <c r="R5" s="189" t="s">
        <v>4</v>
      </c>
      <c r="S5" s="189"/>
      <c r="T5" s="189"/>
      <c r="U5" s="189"/>
      <c r="V5" s="189"/>
      <c r="W5" s="189"/>
      <c r="X5" s="189"/>
      <c r="Y5" s="189"/>
      <c r="Z5" s="189"/>
      <c r="AA5" s="189"/>
      <c r="AB5" s="189"/>
      <c r="AC5" s="189"/>
      <c r="AD5" s="189"/>
      <c r="AE5" s="189"/>
      <c r="AF5" s="187"/>
    </row>
    <row r="6" spans="1:67" s="6" customFormat="1" ht="30.75" customHeight="1" x14ac:dyDescent="0.25">
      <c r="D6" s="7"/>
      <c r="K6" s="5"/>
      <c r="AA6" s="8"/>
    </row>
    <row r="7" spans="1:67" s="6" customFormat="1" ht="42" customHeight="1" x14ac:dyDescent="0.25">
      <c r="B7" s="9" t="s">
        <v>5</v>
      </c>
      <c r="C7" s="179" t="e">
        <f>+#REF!</f>
        <v>#REF!</v>
      </c>
      <c r="D7" s="179"/>
      <c r="E7" s="179"/>
      <c r="F7" s="179"/>
      <c r="G7" s="179"/>
      <c r="K7" s="5"/>
      <c r="AA7" s="8"/>
    </row>
    <row r="8" spans="1:67" s="6" customFormat="1" ht="42" customHeight="1" x14ac:dyDescent="0.25">
      <c r="B8" s="9" t="s">
        <v>6</v>
      </c>
      <c r="C8" s="179" t="e">
        <f>+#REF!</f>
        <v>#REF!</v>
      </c>
      <c r="D8" s="179"/>
      <c r="E8" s="179"/>
      <c r="F8" s="179"/>
      <c r="G8" s="179"/>
      <c r="K8" s="5"/>
      <c r="AA8" s="8"/>
    </row>
    <row r="9" spans="1:67" s="6" customFormat="1" ht="42" customHeight="1" x14ac:dyDescent="0.25">
      <c r="B9" s="10" t="s">
        <v>7</v>
      </c>
      <c r="C9" s="179" t="e">
        <f>+#REF!</f>
        <v>#REF!</v>
      </c>
      <c r="D9" s="179"/>
      <c r="E9" s="179"/>
      <c r="F9" s="179"/>
      <c r="G9" s="179"/>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80" t="str">
        <f>+'[1]Sección 1. Metas - Magnitud'!B13</f>
        <v>PLAN DE DESARROLLO - BOGOTÁ MEJOR PARA TODOS 2016-2020</v>
      </c>
      <c r="B11" s="180"/>
      <c r="C11" s="180"/>
      <c r="D11" s="180"/>
      <c r="E11" s="180"/>
      <c r="F11" s="180"/>
      <c r="G11" s="180"/>
      <c r="H11" s="180"/>
      <c r="I11" s="181" t="s">
        <v>8</v>
      </c>
      <c r="J11" s="181"/>
      <c r="K11" s="181"/>
      <c r="L11" s="181"/>
      <c r="M11" s="181"/>
      <c r="N11" s="181"/>
      <c r="O11" s="180" t="s">
        <v>9</v>
      </c>
      <c r="P11" s="180"/>
      <c r="Q11" s="180"/>
      <c r="R11" s="180"/>
      <c r="S11" s="180"/>
      <c r="T11" s="180"/>
      <c r="U11" s="180"/>
      <c r="V11" s="180"/>
      <c r="W11" s="180"/>
      <c r="X11" s="180"/>
      <c r="Y11" s="180"/>
      <c r="Z11" s="180"/>
      <c r="AA11" s="180"/>
      <c r="AB11" s="180"/>
      <c r="AC11" s="180"/>
      <c r="AD11" s="180" t="s">
        <v>10</v>
      </c>
      <c r="AE11" s="180"/>
      <c r="AF11" s="180"/>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59" t="s">
        <v>38</v>
      </c>
      <c r="B13" s="159" t="str">
        <f>+'[2]Sección 1. Metas - Magnitud'!I15</f>
        <v>Demarcar 2.600 kilómetro carril de vías</v>
      </c>
      <c r="C13" s="159">
        <v>224</v>
      </c>
      <c r="D13" s="159" t="s">
        <v>39</v>
      </c>
      <c r="E13" s="159">
        <v>171</v>
      </c>
      <c r="F13" s="161" t="s">
        <v>40</v>
      </c>
      <c r="G13" s="159" t="s">
        <v>41</v>
      </c>
      <c r="H13" s="159" t="s">
        <v>42</v>
      </c>
      <c r="I13" s="176" t="e">
        <f>SUM(J13:N14)</f>
        <v>#REF!</v>
      </c>
      <c r="J13" s="182" t="e">
        <f>+#REF!</f>
        <v>#REF!</v>
      </c>
      <c r="K13" s="183" t="e">
        <f>+#REF!</f>
        <v>#REF!</v>
      </c>
      <c r="L13" s="184" t="e">
        <f>+#REF!</f>
        <v>#REF!</v>
      </c>
      <c r="M13" s="182" t="e">
        <f>+#REF!</f>
        <v>#REF!</v>
      </c>
      <c r="N13" s="182" t="e">
        <f>+#REF!</f>
        <v>#REF!</v>
      </c>
      <c r="O13" s="174" t="e">
        <f>+#REF!</f>
        <v>#REF!</v>
      </c>
      <c r="P13" s="174">
        <v>6.45</v>
      </c>
      <c r="Q13" s="174">
        <v>31.03</v>
      </c>
      <c r="R13" s="174"/>
      <c r="S13" s="174" t="e">
        <f>+#REF!</f>
        <v>#REF!</v>
      </c>
      <c r="T13" s="174" t="e">
        <f>+#REF!</f>
        <v>#REF!</v>
      </c>
      <c r="U13" s="174" t="e">
        <f>+#REF!</f>
        <v>#REF!</v>
      </c>
      <c r="V13" s="174" t="e">
        <f>+#REF!</f>
        <v>#REF!</v>
      </c>
      <c r="W13" s="174" t="e">
        <f>+#REF!</f>
        <v>#REF!</v>
      </c>
      <c r="X13" s="174" t="e">
        <f>+#REF!</f>
        <v>#REF!</v>
      </c>
      <c r="Y13" s="174" t="e">
        <f>+#REF!</f>
        <v>#REF!</v>
      </c>
      <c r="Z13" s="174" t="e">
        <f>+#REF!</f>
        <v>#REF!</v>
      </c>
      <c r="AA13" s="175" t="e">
        <f>SUM(O13:Z14)</f>
        <v>#REF!</v>
      </c>
      <c r="AB13" s="168" t="e">
        <f>+AA13/K13</f>
        <v>#REF!</v>
      </c>
      <c r="AC13" s="168" t="e">
        <f>+(J13+AA13)/I13</f>
        <v>#REF!</v>
      </c>
      <c r="AD13" s="170" t="s">
        <v>43</v>
      </c>
      <c r="AE13" s="158" t="s">
        <v>44</v>
      </c>
      <c r="AF13" s="170"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59"/>
      <c r="B14" s="159"/>
      <c r="C14" s="159"/>
      <c r="D14" s="159"/>
      <c r="E14" s="159"/>
      <c r="F14" s="161"/>
      <c r="G14" s="159"/>
      <c r="H14" s="159"/>
      <c r="I14" s="176"/>
      <c r="J14" s="182"/>
      <c r="K14" s="183"/>
      <c r="L14" s="184"/>
      <c r="M14" s="182"/>
      <c r="N14" s="182"/>
      <c r="O14" s="174"/>
      <c r="P14" s="174"/>
      <c r="Q14" s="174"/>
      <c r="R14" s="174"/>
      <c r="S14" s="174"/>
      <c r="T14" s="174"/>
      <c r="U14" s="174"/>
      <c r="V14" s="174"/>
      <c r="W14" s="174"/>
      <c r="X14" s="174"/>
      <c r="Y14" s="174"/>
      <c r="Z14" s="174"/>
      <c r="AA14" s="175"/>
      <c r="AB14" s="168"/>
      <c r="AC14" s="168"/>
      <c r="AD14" s="170"/>
      <c r="AE14" s="158"/>
      <c r="AF14" s="170"/>
    </row>
    <row r="15" spans="1:67" ht="89.25" customHeight="1" x14ac:dyDescent="0.25">
      <c r="A15" s="159" t="s">
        <v>38</v>
      </c>
      <c r="B15" s="159" t="str">
        <f>+'[2]Sección 1. Metas - Magnitud'!I18</f>
        <v>Instalar 35.000 señales verticales de pedestal</v>
      </c>
      <c r="C15" s="159">
        <v>223</v>
      </c>
      <c r="D15" s="159" t="s">
        <v>46</v>
      </c>
      <c r="E15" s="159">
        <v>170</v>
      </c>
      <c r="F15" s="161" t="s">
        <v>47</v>
      </c>
      <c r="G15" s="159" t="s">
        <v>41</v>
      </c>
      <c r="H15" s="159" t="s">
        <v>42</v>
      </c>
      <c r="I15" s="176" t="e">
        <f>SUM(J15:N16)</f>
        <v>#REF!</v>
      </c>
      <c r="J15" s="176" t="e">
        <f>+#REF!</f>
        <v>#REF!</v>
      </c>
      <c r="K15" s="177" t="e">
        <f>+#REF!</f>
        <v>#REF!</v>
      </c>
      <c r="L15" s="178" t="e">
        <f>+#REF!</f>
        <v>#REF!</v>
      </c>
      <c r="M15" s="176" t="e">
        <f>+#REF!</f>
        <v>#REF!</v>
      </c>
      <c r="N15" s="176" t="e">
        <f>+#REF!</f>
        <v>#REF!</v>
      </c>
      <c r="O15" s="174">
        <v>53</v>
      </c>
      <c r="P15" s="174">
        <v>712</v>
      </c>
      <c r="Q15" s="174">
        <v>881</v>
      </c>
      <c r="R15" s="174"/>
      <c r="S15" s="174" t="e">
        <f>+#REF!</f>
        <v>#REF!</v>
      </c>
      <c r="T15" s="174" t="e">
        <f>+#REF!</f>
        <v>#REF!</v>
      </c>
      <c r="U15" s="174" t="e">
        <f>+#REF!</f>
        <v>#REF!</v>
      </c>
      <c r="V15" s="174" t="e">
        <f>+#REF!</f>
        <v>#REF!</v>
      </c>
      <c r="W15" s="174" t="e">
        <f>+#REF!</f>
        <v>#REF!</v>
      </c>
      <c r="X15" s="174" t="e">
        <f>+#REF!</f>
        <v>#REF!</v>
      </c>
      <c r="Y15" s="174" t="e">
        <f>+#REF!</f>
        <v>#REF!</v>
      </c>
      <c r="Z15" s="174" t="e">
        <f>+#REF!</f>
        <v>#REF!</v>
      </c>
      <c r="AA15" s="175" t="e">
        <f>SUM(O15:Z16)</f>
        <v>#REF!</v>
      </c>
      <c r="AB15" s="168" t="e">
        <f>+AA15/K15</f>
        <v>#REF!</v>
      </c>
      <c r="AC15" s="168" t="e">
        <f>+(J15+AA15)/I15</f>
        <v>#REF!</v>
      </c>
      <c r="AD15" s="170" t="s">
        <v>48</v>
      </c>
      <c r="AE15" s="158" t="s">
        <v>44</v>
      </c>
      <c r="AF15" s="170" t="s">
        <v>49</v>
      </c>
    </row>
    <row r="16" spans="1:67" ht="140.25" customHeight="1" x14ac:dyDescent="0.25">
      <c r="A16" s="159"/>
      <c r="B16" s="159"/>
      <c r="C16" s="159"/>
      <c r="D16" s="159"/>
      <c r="E16" s="159"/>
      <c r="F16" s="161"/>
      <c r="G16" s="159"/>
      <c r="H16" s="159"/>
      <c r="I16" s="176"/>
      <c r="J16" s="176"/>
      <c r="K16" s="177"/>
      <c r="L16" s="178"/>
      <c r="M16" s="176"/>
      <c r="N16" s="176"/>
      <c r="O16" s="174"/>
      <c r="P16" s="174"/>
      <c r="Q16" s="174"/>
      <c r="R16" s="174"/>
      <c r="S16" s="174"/>
      <c r="T16" s="174"/>
      <c r="U16" s="174"/>
      <c r="V16" s="174"/>
      <c r="W16" s="174"/>
      <c r="X16" s="174"/>
      <c r="Y16" s="174"/>
      <c r="Z16" s="174"/>
      <c r="AA16" s="175"/>
      <c r="AB16" s="168"/>
      <c r="AC16" s="168"/>
      <c r="AD16" s="170"/>
      <c r="AE16" s="158"/>
      <c r="AF16" s="170"/>
    </row>
    <row r="17" spans="1:32" ht="62.25" customHeight="1" x14ac:dyDescent="0.25">
      <c r="A17" s="159" t="s">
        <v>38</v>
      </c>
      <c r="B17" s="160" t="str">
        <f>+'[2]Sección 1. Metas - Magnitud'!I45</f>
        <v>Realizar el 100% de las actividades para la segunda fase del Sistema Inteligente de Tranporte - SIT</v>
      </c>
      <c r="C17" s="159">
        <v>231</v>
      </c>
      <c r="D17" s="159" t="s">
        <v>50</v>
      </c>
      <c r="E17" s="159">
        <v>178</v>
      </c>
      <c r="F17" s="161" t="s">
        <v>51</v>
      </c>
      <c r="G17" s="159" t="s">
        <v>52</v>
      </c>
      <c r="H17" s="159" t="s">
        <v>42</v>
      </c>
      <c r="I17" s="162">
        <f>SUM(J17:N18)</f>
        <v>1</v>
      </c>
      <c r="J17" s="163">
        <v>0.05</v>
      </c>
      <c r="K17" s="164">
        <v>0.28999999999999998</v>
      </c>
      <c r="L17" s="165">
        <v>0.25</v>
      </c>
      <c r="M17" s="164">
        <v>0.4</v>
      </c>
      <c r="N17" s="164">
        <v>0.01</v>
      </c>
      <c r="O17" s="169">
        <v>0.19</v>
      </c>
      <c r="P17" s="169"/>
      <c r="Q17" s="169"/>
      <c r="R17" s="171">
        <v>0</v>
      </c>
      <c r="S17" s="171"/>
      <c r="T17" s="171"/>
      <c r="U17" s="172">
        <v>0</v>
      </c>
      <c r="V17" s="172"/>
      <c r="W17" s="172"/>
      <c r="X17" s="172">
        <v>0</v>
      </c>
      <c r="Y17" s="172"/>
      <c r="Z17" s="172"/>
      <c r="AA17" s="173">
        <f>+R17+O17+U17+X17</f>
        <v>0.19</v>
      </c>
      <c r="AB17" s="168">
        <f>+AA17/K17</f>
        <v>0.65517241379310354</v>
      </c>
      <c r="AC17" s="168">
        <f>+(J17+AA17)/I17</f>
        <v>0.24</v>
      </c>
      <c r="AD17" s="157" t="s">
        <v>53</v>
      </c>
      <c r="AE17" s="158" t="s">
        <v>44</v>
      </c>
      <c r="AF17" s="157" t="s">
        <v>54</v>
      </c>
    </row>
    <row r="18" spans="1:32" ht="200.25" customHeight="1" x14ac:dyDescent="0.25">
      <c r="A18" s="159"/>
      <c r="B18" s="160"/>
      <c r="C18" s="159"/>
      <c r="D18" s="159"/>
      <c r="E18" s="159"/>
      <c r="F18" s="161"/>
      <c r="G18" s="159"/>
      <c r="H18" s="159"/>
      <c r="I18" s="162"/>
      <c r="J18" s="163"/>
      <c r="K18" s="164"/>
      <c r="L18" s="165"/>
      <c r="M18" s="164"/>
      <c r="N18" s="164"/>
      <c r="O18" s="169"/>
      <c r="P18" s="169"/>
      <c r="Q18" s="169"/>
      <c r="R18" s="171"/>
      <c r="S18" s="171"/>
      <c r="T18" s="171"/>
      <c r="U18" s="172"/>
      <c r="V18" s="172"/>
      <c r="W18" s="172"/>
      <c r="X18" s="172"/>
      <c r="Y18" s="172"/>
      <c r="Z18" s="172"/>
      <c r="AA18" s="173"/>
      <c r="AB18" s="168"/>
      <c r="AC18" s="168"/>
      <c r="AD18" s="157"/>
      <c r="AE18" s="158"/>
      <c r="AF18" s="157"/>
    </row>
    <row r="19" spans="1:32" ht="62.25" customHeight="1" x14ac:dyDescent="0.25">
      <c r="A19" s="159" t="s">
        <v>38</v>
      </c>
      <c r="B19" s="160" t="str">
        <f>+'[2]Sección 1. Metas - Magnitud'!I48</f>
        <v>Realizar el 100% de las actividades para la segunda fase de Semáforos Inteligentes.</v>
      </c>
      <c r="C19" s="159">
        <v>232</v>
      </c>
      <c r="D19" s="159" t="s">
        <v>55</v>
      </c>
      <c r="E19" s="159">
        <v>179</v>
      </c>
      <c r="F19" s="161" t="s">
        <v>56</v>
      </c>
      <c r="G19" s="159" t="s">
        <v>52</v>
      </c>
      <c r="H19" s="159" t="s">
        <v>42</v>
      </c>
      <c r="I19" s="162">
        <f>SUM(J19:N20)</f>
        <v>1</v>
      </c>
      <c r="J19" s="163">
        <v>0.01</v>
      </c>
      <c r="K19" s="164">
        <v>0.15</v>
      </c>
      <c r="L19" s="165">
        <v>0.42</v>
      </c>
      <c r="M19" s="164">
        <v>0.42</v>
      </c>
      <c r="N19" s="164">
        <v>0</v>
      </c>
      <c r="O19" s="166">
        <v>0.35</v>
      </c>
      <c r="P19" s="166"/>
      <c r="Q19" s="166"/>
      <c r="R19" s="169">
        <v>0</v>
      </c>
      <c r="S19" s="169"/>
      <c r="T19" s="169"/>
      <c r="U19" s="166">
        <v>0</v>
      </c>
      <c r="V19" s="166"/>
      <c r="W19" s="166"/>
      <c r="X19" s="166">
        <v>0</v>
      </c>
      <c r="Y19" s="166"/>
      <c r="Z19" s="166"/>
      <c r="AA19" s="167">
        <f>+R19+O19+U19+X19</f>
        <v>0.35</v>
      </c>
      <c r="AB19" s="168">
        <f>+AA19/K19</f>
        <v>2.3333333333333335</v>
      </c>
      <c r="AC19" s="168">
        <f>+(J19+AA19)/I19</f>
        <v>0.36</v>
      </c>
      <c r="AD19" s="157" t="s">
        <v>57</v>
      </c>
      <c r="AE19" s="158" t="s">
        <v>44</v>
      </c>
      <c r="AF19" s="157" t="s">
        <v>54</v>
      </c>
    </row>
    <row r="20" spans="1:32" ht="298.5" customHeight="1" x14ac:dyDescent="0.25">
      <c r="A20" s="159"/>
      <c r="B20" s="160"/>
      <c r="C20" s="159"/>
      <c r="D20" s="159"/>
      <c r="E20" s="159"/>
      <c r="F20" s="161"/>
      <c r="G20" s="159"/>
      <c r="H20" s="159"/>
      <c r="I20" s="162"/>
      <c r="J20" s="163"/>
      <c r="K20" s="164"/>
      <c r="L20" s="165"/>
      <c r="M20" s="164"/>
      <c r="N20" s="164"/>
      <c r="O20" s="166"/>
      <c r="P20" s="166"/>
      <c r="Q20" s="166"/>
      <c r="R20" s="169"/>
      <c r="S20" s="169"/>
      <c r="T20" s="169"/>
      <c r="U20" s="166"/>
      <c r="V20" s="166"/>
      <c r="W20" s="166"/>
      <c r="X20" s="166"/>
      <c r="Y20" s="166"/>
      <c r="Z20" s="166"/>
      <c r="AA20" s="167"/>
      <c r="AB20" s="168"/>
      <c r="AC20" s="168"/>
      <c r="AD20" s="157"/>
      <c r="AE20" s="158"/>
      <c r="AF20" s="157"/>
    </row>
    <row r="21" spans="1:32" ht="62.25" customHeight="1" x14ac:dyDescent="0.25">
      <c r="A21" s="159" t="s">
        <v>38</v>
      </c>
      <c r="B21" s="160" t="str">
        <f>+'[2]Sección 1. Metas - Magnitud'!I51</f>
        <v>Realizar el 100% de las actividades para la primera fase de Detección Electrónica DEI</v>
      </c>
      <c r="C21" s="159">
        <v>233</v>
      </c>
      <c r="D21" s="159" t="s">
        <v>58</v>
      </c>
      <c r="E21" s="159">
        <v>180</v>
      </c>
      <c r="F21" s="161" t="s">
        <v>59</v>
      </c>
      <c r="G21" s="159" t="s">
        <v>52</v>
      </c>
      <c r="H21" s="159" t="s">
        <v>42</v>
      </c>
      <c r="I21" s="162">
        <f>SUM(J21:N22)</f>
        <v>1</v>
      </c>
      <c r="J21" s="163">
        <v>0.01</v>
      </c>
      <c r="K21" s="164">
        <v>0.1</v>
      </c>
      <c r="L21" s="165">
        <v>0.3</v>
      </c>
      <c r="M21" s="164">
        <v>0.55000000000000004</v>
      </c>
      <c r="N21" s="164">
        <v>0.04</v>
      </c>
      <c r="O21" s="166">
        <v>4.4999999999999998E-2</v>
      </c>
      <c r="P21" s="166"/>
      <c r="Q21" s="166"/>
      <c r="R21" s="166">
        <v>0</v>
      </c>
      <c r="S21" s="166"/>
      <c r="T21" s="166"/>
      <c r="U21" s="166">
        <v>0</v>
      </c>
      <c r="V21" s="166"/>
      <c r="W21" s="166"/>
      <c r="X21" s="166">
        <v>0</v>
      </c>
      <c r="Y21" s="166"/>
      <c r="Z21" s="166"/>
      <c r="AA21" s="167">
        <f>+R21+O21+U21+X21</f>
        <v>4.4999999999999998E-2</v>
      </c>
      <c r="AB21" s="168">
        <f>+AA21/K21</f>
        <v>0.44999999999999996</v>
      </c>
      <c r="AC21" s="168">
        <f>+(J21+AA21)/I21</f>
        <v>5.5E-2</v>
      </c>
      <c r="AD21" s="157" t="s">
        <v>60</v>
      </c>
      <c r="AE21" s="158" t="s">
        <v>44</v>
      </c>
      <c r="AF21" s="157" t="s">
        <v>54</v>
      </c>
    </row>
    <row r="22" spans="1:32" ht="124.5" customHeight="1" x14ac:dyDescent="0.25">
      <c r="A22" s="159"/>
      <c r="B22" s="160"/>
      <c r="C22" s="159"/>
      <c r="D22" s="159"/>
      <c r="E22" s="159"/>
      <c r="F22" s="161"/>
      <c r="G22" s="159"/>
      <c r="H22" s="159"/>
      <c r="I22" s="162"/>
      <c r="J22" s="163"/>
      <c r="K22" s="164"/>
      <c r="L22" s="165"/>
      <c r="M22" s="164"/>
      <c r="N22" s="164"/>
      <c r="O22" s="166"/>
      <c r="P22" s="166"/>
      <c r="Q22" s="166"/>
      <c r="R22" s="166"/>
      <c r="S22" s="166"/>
      <c r="T22" s="166"/>
      <c r="U22" s="166"/>
      <c r="V22" s="166"/>
      <c r="W22" s="166"/>
      <c r="X22" s="166"/>
      <c r="Y22" s="166"/>
      <c r="Z22" s="166"/>
      <c r="AA22" s="167"/>
      <c r="AB22" s="168"/>
      <c r="AC22" s="168"/>
      <c r="AD22" s="157"/>
      <c r="AE22" s="158"/>
      <c r="AF22" s="157"/>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343</v>
      </c>
      <c r="L9" s="151" t="s">
        <v>344</v>
      </c>
    </row>
    <row r="10" spans="10:12" x14ac:dyDescent="0.25">
      <c r="J10" s="152" t="s">
        <v>345</v>
      </c>
      <c r="K10" s="152">
        <v>77</v>
      </c>
      <c r="L10" s="152">
        <v>2</v>
      </c>
    </row>
    <row r="11" spans="10:12" x14ac:dyDescent="0.25">
      <c r="J11" s="112"/>
      <c r="K11" s="112"/>
      <c r="L11" s="112">
        <v>37</v>
      </c>
    </row>
    <row r="12" spans="10:12" x14ac:dyDescent="0.25">
      <c r="J12" s="112"/>
      <c r="K12" s="112"/>
      <c r="L12" s="112">
        <v>43</v>
      </c>
    </row>
    <row r="13" spans="10:12" x14ac:dyDescent="0.25">
      <c r="K13" s="112" t="s">
        <v>346</v>
      </c>
      <c r="L13" s="153">
        <f>SUM(L10:L12)</f>
        <v>82</v>
      </c>
    </row>
    <row r="14" spans="10:12" x14ac:dyDescent="0.25">
      <c r="J14" s="152" t="s">
        <v>347</v>
      </c>
      <c r="K14" s="152">
        <v>115</v>
      </c>
      <c r="L14" s="152">
        <v>16</v>
      </c>
    </row>
    <row r="15" spans="10:12" x14ac:dyDescent="0.25">
      <c r="J15" s="112"/>
      <c r="K15" s="112"/>
      <c r="L15" s="112">
        <v>27</v>
      </c>
    </row>
    <row r="16" spans="10:12" x14ac:dyDescent="0.25">
      <c r="J16" s="112"/>
      <c r="K16" s="112"/>
      <c r="L16" s="112">
        <v>10</v>
      </c>
    </row>
    <row r="17" spans="10:14" x14ac:dyDescent="0.25">
      <c r="J17" s="112"/>
      <c r="K17" s="112" t="s">
        <v>346</v>
      </c>
      <c r="L17" s="153">
        <f>SUM(L14:L16)</f>
        <v>53</v>
      </c>
    </row>
    <row r="18" spans="10:14" x14ac:dyDescent="0.25">
      <c r="J18" s="152" t="s">
        <v>348</v>
      </c>
      <c r="K18" s="152">
        <v>7</v>
      </c>
      <c r="L18" s="152">
        <v>13</v>
      </c>
    </row>
    <row r="19" spans="10:14" x14ac:dyDescent="0.25">
      <c r="J19" s="112"/>
      <c r="K19" s="112"/>
      <c r="L19" s="112">
        <v>14</v>
      </c>
    </row>
    <row r="20" spans="10:14" x14ac:dyDescent="0.25">
      <c r="J20" s="112"/>
      <c r="K20" s="112"/>
      <c r="L20" s="112">
        <v>10</v>
      </c>
    </row>
    <row r="21" spans="10:14" x14ac:dyDescent="0.25">
      <c r="J21" s="112"/>
      <c r="K21" s="112" t="s">
        <v>346</v>
      </c>
      <c r="L21" s="153">
        <f>SUM(L18:L20)</f>
        <v>37</v>
      </c>
    </row>
    <row r="22" spans="10:14" x14ac:dyDescent="0.25">
      <c r="J22" s="152" t="s">
        <v>349</v>
      </c>
      <c r="K22" s="152">
        <v>52</v>
      </c>
      <c r="L22" s="152">
        <v>10</v>
      </c>
    </row>
    <row r="23" spans="10:14" x14ac:dyDescent="0.25">
      <c r="J23" s="112"/>
      <c r="K23" s="112"/>
      <c r="L23" s="112">
        <v>0</v>
      </c>
    </row>
    <row r="24" spans="10:14" x14ac:dyDescent="0.25">
      <c r="J24" s="112"/>
      <c r="K24" s="112"/>
      <c r="L24" s="112">
        <v>59</v>
      </c>
    </row>
    <row r="25" spans="10:14" x14ac:dyDescent="0.25">
      <c r="J25" s="112"/>
      <c r="K25" s="112" t="s">
        <v>346</v>
      </c>
      <c r="L25" s="153">
        <f>SUM(L22:L24)</f>
        <v>69</v>
      </c>
    </row>
    <row r="27" spans="10:14" x14ac:dyDescent="0.25">
      <c r="J27" s="154" t="s">
        <v>350</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90" zoomScaleNormal="90" workbookViewId="0">
      <selection activeCell="J43" sqref="J43"/>
    </sheetView>
  </sheetViews>
  <sheetFormatPr baseColWidth="10" defaultColWidth="0" defaultRowHeight="15" zeroHeight="1" x14ac:dyDescent="0.25"/>
  <cols>
    <col min="1" max="1" width="1" style="259" customWidth="1"/>
    <col min="2" max="2" width="25.42578125" style="352" customWidth="1"/>
    <col min="3" max="3" width="14.42578125" style="259" customWidth="1"/>
    <col min="4" max="4" width="20.140625" style="259" customWidth="1"/>
    <col min="5" max="5" width="16.42578125" style="259" customWidth="1"/>
    <col min="6" max="6" width="25" style="259" customWidth="1"/>
    <col min="7" max="7" width="22" style="353" customWidth="1"/>
    <col min="8" max="8" width="20.42578125" style="259" customWidth="1"/>
    <col min="9" max="11" width="22.42578125" style="259" customWidth="1"/>
    <col min="12" max="12" width="11.42578125" style="264" hidden="1" customWidth="1"/>
    <col min="13" max="23" width="9.140625" style="264" hidden="1" customWidth="1"/>
    <col min="24" max="1023" width="9.140625" style="259" hidden="1" customWidth="1"/>
    <col min="1024" max="1024" width="9.140625" style="265" hidden="1" customWidth="1"/>
    <col min="1025" max="16384" width="9.140625" style="265" hidden="1"/>
  </cols>
  <sheetData>
    <row r="1" spans="2:13" ht="37.5" customHeight="1" x14ac:dyDescent="0.25">
      <c r="B1" s="260"/>
      <c r="C1" s="261" t="s">
        <v>1</v>
      </c>
      <c r="D1" s="261"/>
      <c r="E1" s="261"/>
      <c r="F1" s="261"/>
      <c r="G1" s="261"/>
      <c r="H1" s="261"/>
      <c r="I1" s="262"/>
      <c r="J1" s="263"/>
      <c r="K1" s="263"/>
    </row>
    <row r="2" spans="2:13" ht="37.5" customHeight="1" x14ac:dyDescent="0.25">
      <c r="B2" s="260"/>
      <c r="C2" s="266" t="s">
        <v>210</v>
      </c>
      <c r="D2" s="266"/>
      <c r="E2" s="266"/>
      <c r="F2" s="266"/>
      <c r="G2" s="266"/>
      <c r="H2" s="266"/>
      <c r="I2" s="262"/>
      <c r="J2" s="263"/>
      <c r="K2" s="263"/>
    </row>
    <row r="3" spans="2:13" ht="37.5" customHeight="1" x14ac:dyDescent="0.25">
      <c r="B3" s="260"/>
      <c r="C3" s="266" t="s">
        <v>211</v>
      </c>
      <c r="D3" s="266"/>
      <c r="E3" s="266"/>
      <c r="F3" s="266" t="s">
        <v>212</v>
      </c>
      <c r="G3" s="266"/>
      <c r="H3" s="266"/>
      <c r="I3" s="262"/>
      <c r="J3" s="263"/>
      <c r="K3" s="263"/>
    </row>
    <row r="4" spans="2:13" ht="23.25" customHeight="1" x14ac:dyDescent="0.25">
      <c r="B4" s="267"/>
      <c r="C4" s="267"/>
      <c r="D4" s="267"/>
      <c r="E4" s="267"/>
      <c r="F4" s="267"/>
      <c r="G4" s="267"/>
      <c r="H4" s="267"/>
      <c r="I4" s="267"/>
      <c r="J4" s="268"/>
      <c r="K4" s="268"/>
    </row>
    <row r="5" spans="2:13" ht="24" customHeight="1" x14ac:dyDescent="0.25">
      <c r="B5" s="269" t="s">
        <v>213</v>
      </c>
      <c r="C5" s="269"/>
      <c r="D5" s="269"/>
      <c r="E5" s="269"/>
      <c r="F5" s="269"/>
      <c r="G5" s="269"/>
      <c r="H5" s="269"/>
      <c r="I5" s="269"/>
      <c r="J5" s="270"/>
      <c r="K5" s="270"/>
      <c r="M5" s="271" t="s">
        <v>71</v>
      </c>
    </row>
    <row r="6" spans="2:13" ht="30.75" customHeight="1" x14ac:dyDescent="0.25">
      <c r="B6" s="272" t="s">
        <v>214</v>
      </c>
      <c r="C6" s="273">
        <v>5</v>
      </c>
      <c r="D6" s="274" t="s">
        <v>215</v>
      </c>
      <c r="E6" s="274"/>
      <c r="F6" s="294" t="s">
        <v>318</v>
      </c>
      <c r="G6" s="294"/>
      <c r="H6" s="294"/>
      <c r="I6" s="294"/>
      <c r="J6" s="276"/>
      <c r="K6" s="276"/>
      <c r="M6" s="271" t="s">
        <v>76</v>
      </c>
    </row>
    <row r="7" spans="2:13" ht="30.75" customHeight="1" x14ac:dyDescent="0.25">
      <c r="B7" s="272" t="s">
        <v>217</v>
      </c>
      <c r="C7" s="273" t="s">
        <v>78</v>
      </c>
      <c r="D7" s="274" t="s">
        <v>218</v>
      </c>
      <c r="E7" s="274"/>
      <c r="F7" s="339" t="s">
        <v>219</v>
      </c>
      <c r="G7" s="339"/>
      <c r="H7" s="278" t="s">
        <v>220</v>
      </c>
      <c r="I7" s="279" t="s">
        <v>78</v>
      </c>
      <c r="J7" s="280"/>
      <c r="K7" s="280"/>
      <c r="M7" s="271" t="s">
        <v>83</v>
      </c>
    </row>
    <row r="8" spans="2:13" ht="30.75" customHeight="1" x14ac:dyDescent="0.25">
      <c r="B8" s="272" t="s">
        <v>221</v>
      </c>
      <c r="C8" s="339" t="s">
        <v>222</v>
      </c>
      <c r="D8" s="339"/>
      <c r="E8" s="339"/>
      <c r="F8" s="339"/>
      <c r="G8" s="278" t="s">
        <v>223</v>
      </c>
      <c r="H8" s="281">
        <v>7555</v>
      </c>
      <c r="I8" s="281"/>
      <c r="J8" s="282"/>
      <c r="K8" s="282"/>
      <c r="M8" s="271" t="s">
        <v>42</v>
      </c>
    </row>
    <row r="9" spans="2:13" ht="30.75" customHeight="1" x14ac:dyDescent="0.25">
      <c r="B9" s="272" t="s">
        <v>62</v>
      </c>
      <c r="C9" s="283" t="s">
        <v>82</v>
      </c>
      <c r="D9" s="283"/>
      <c r="E9" s="283"/>
      <c r="F9" s="283"/>
      <c r="G9" s="278" t="s">
        <v>224</v>
      </c>
      <c r="H9" s="284" t="s">
        <v>90</v>
      </c>
      <c r="I9" s="284"/>
      <c r="J9" s="285"/>
      <c r="K9" s="285"/>
    </row>
    <row r="10" spans="2:13" ht="30.75" customHeight="1" x14ac:dyDescent="0.25">
      <c r="B10" s="272" t="s">
        <v>225</v>
      </c>
      <c r="C10" s="250" t="s">
        <v>226</v>
      </c>
      <c r="D10" s="250"/>
      <c r="E10" s="250"/>
      <c r="F10" s="250"/>
      <c r="G10" s="250"/>
      <c r="H10" s="250"/>
      <c r="I10" s="250"/>
      <c r="J10" s="286"/>
      <c r="K10" s="286"/>
    </row>
    <row r="11" spans="2:13" ht="30.75" customHeight="1" x14ac:dyDescent="0.25">
      <c r="B11" s="272" t="s">
        <v>227</v>
      </c>
      <c r="C11" s="287" t="s">
        <v>228</v>
      </c>
      <c r="D11" s="287"/>
      <c r="E11" s="287"/>
      <c r="F11" s="287"/>
      <c r="G11" s="287"/>
      <c r="H11" s="287"/>
      <c r="I11" s="287"/>
      <c r="J11" s="280"/>
      <c r="K11" s="280"/>
      <c r="M11" s="271" t="s">
        <v>96</v>
      </c>
    </row>
    <row r="12" spans="2:13" ht="30.75" customHeight="1" x14ac:dyDescent="0.25">
      <c r="B12" s="272" t="s">
        <v>229</v>
      </c>
      <c r="C12" s="288" t="s">
        <v>319</v>
      </c>
      <c r="D12" s="288"/>
      <c r="E12" s="288"/>
      <c r="F12" s="288"/>
      <c r="G12" s="278" t="s">
        <v>231</v>
      </c>
      <c r="H12" s="289" t="s">
        <v>100</v>
      </c>
      <c r="I12" s="289"/>
      <c r="J12" s="280"/>
      <c r="K12" s="280"/>
      <c r="M12" s="271" t="s">
        <v>78</v>
      </c>
    </row>
    <row r="13" spans="2:13" ht="30.75" customHeight="1" x14ac:dyDescent="0.25">
      <c r="B13" s="272" t="s">
        <v>232</v>
      </c>
      <c r="C13" s="290" t="s">
        <v>233</v>
      </c>
      <c r="D13" s="290"/>
      <c r="E13" s="290"/>
      <c r="F13" s="290"/>
      <c r="G13" s="278" t="s">
        <v>234</v>
      </c>
      <c r="H13" s="287" t="s">
        <v>71</v>
      </c>
      <c r="I13" s="287"/>
      <c r="J13" s="280"/>
      <c r="K13" s="280"/>
    </row>
    <row r="14" spans="2:13" ht="64.5" customHeight="1" x14ac:dyDescent="0.25">
      <c r="B14" s="272" t="s">
        <v>235</v>
      </c>
      <c r="C14" s="291" t="s">
        <v>320</v>
      </c>
      <c r="D14" s="291"/>
      <c r="E14" s="291"/>
      <c r="F14" s="291"/>
      <c r="G14" s="291"/>
      <c r="H14" s="291"/>
      <c r="I14" s="291"/>
      <c r="J14" s="286"/>
      <c r="K14" s="286"/>
      <c r="M14" s="271"/>
    </row>
    <row r="15" spans="2:13" ht="30.75" customHeight="1" x14ac:dyDescent="0.25">
      <c r="B15" s="272" t="s">
        <v>237</v>
      </c>
      <c r="C15" s="292" t="s">
        <v>300</v>
      </c>
      <c r="D15" s="292"/>
      <c r="E15" s="292"/>
      <c r="F15" s="292"/>
      <c r="G15" s="292"/>
      <c r="H15" s="292"/>
      <c r="I15" s="292"/>
      <c r="J15" s="293"/>
      <c r="K15" s="293"/>
      <c r="M15" s="271"/>
    </row>
    <row r="16" spans="2:13" ht="30.75" customHeight="1" x14ac:dyDescent="0.25">
      <c r="B16" s="272" t="s">
        <v>239</v>
      </c>
      <c r="C16" s="294" t="s">
        <v>321</v>
      </c>
      <c r="D16" s="294"/>
      <c r="E16" s="294"/>
      <c r="F16" s="294"/>
      <c r="G16" s="294"/>
      <c r="H16" s="294"/>
      <c r="I16" s="294"/>
      <c r="J16" s="295"/>
      <c r="K16" s="295"/>
      <c r="M16" s="271"/>
    </row>
    <row r="17" spans="2:13" ht="30.75" customHeight="1" x14ac:dyDescent="0.25">
      <c r="B17" s="272" t="s">
        <v>241</v>
      </c>
      <c r="C17" s="287" t="s">
        <v>322</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339" t="s">
        <v>323</v>
      </c>
      <c r="D19" s="339"/>
      <c r="E19" s="339"/>
      <c r="F19" s="294" t="s">
        <v>324</v>
      </c>
      <c r="G19" s="294"/>
      <c r="H19" s="294"/>
      <c r="I19" s="294"/>
      <c r="J19" s="295"/>
      <c r="K19" s="295"/>
      <c r="M19" s="271"/>
    </row>
    <row r="20" spans="2:13" ht="39.75" customHeight="1" x14ac:dyDescent="0.25">
      <c r="B20" s="272" t="s">
        <v>248</v>
      </c>
      <c r="C20" s="339" t="s">
        <v>325</v>
      </c>
      <c r="D20" s="339"/>
      <c r="E20" s="339"/>
      <c r="F20" s="289" t="s">
        <v>326</v>
      </c>
      <c r="G20" s="289"/>
      <c r="H20" s="289"/>
      <c r="I20" s="289"/>
      <c r="J20" s="280"/>
      <c r="K20" s="280"/>
      <c r="M20" s="271"/>
    </row>
    <row r="21" spans="2:13" ht="82.5" customHeight="1" x14ac:dyDescent="0.25">
      <c r="B21" s="272" t="s">
        <v>251</v>
      </c>
      <c r="C21" s="277" t="s">
        <v>366</v>
      </c>
      <c r="D21" s="277"/>
      <c r="E21" s="277"/>
      <c r="F21" s="302" t="s">
        <v>360</v>
      </c>
      <c r="G21" s="302"/>
      <c r="H21" s="302"/>
      <c r="I21" s="302"/>
      <c r="J21" s="293"/>
      <c r="K21" s="293"/>
      <c r="M21" s="271"/>
    </row>
    <row r="22" spans="2:13" ht="23.25" customHeight="1" x14ac:dyDescent="0.25">
      <c r="B22" s="272" t="s">
        <v>254</v>
      </c>
      <c r="C22" s="303">
        <v>44927</v>
      </c>
      <c r="D22" s="303"/>
      <c r="E22" s="303"/>
      <c r="F22" s="278" t="s">
        <v>255</v>
      </c>
      <c r="G22" s="304">
        <v>3</v>
      </c>
      <c r="H22" s="278" t="s">
        <v>256</v>
      </c>
      <c r="I22" s="363">
        <v>3</v>
      </c>
      <c r="J22" s="306"/>
      <c r="K22" s="306"/>
    </row>
    <row r="23" spans="2:13" ht="27" customHeight="1" x14ac:dyDescent="0.25">
      <c r="B23" s="272" t="s">
        <v>257</v>
      </c>
      <c r="C23" s="303">
        <v>45291</v>
      </c>
      <c r="D23" s="303"/>
      <c r="E23" s="303"/>
      <c r="F23" s="278" t="s">
        <v>258</v>
      </c>
      <c r="G23" s="365">
        <v>3</v>
      </c>
      <c r="H23" s="365"/>
      <c r="I23" s="365"/>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77">
        <v>0.3528</v>
      </c>
      <c r="D27" s="378">
        <v>0.3528</v>
      </c>
      <c r="E27" s="120">
        <f t="shared" ref="E27:E38" si="0">IF(OR(C27=0,C27=""),0,D27/C27)</f>
        <v>1</v>
      </c>
      <c r="F27" s="368">
        <v>3</v>
      </c>
      <c r="G27" s="386">
        <v>3</v>
      </c>
      <c r="H27" s="322">
        <f>IF(D27="","",(D27*100%)/$G$23)</f>
        <v>0.1176</v>
      </c>
      <c r="I27" s="323">
        <v>3</v>
      </c>
      <c r="J27" s="387"/>
      <c r="K27" s="324"/>
    </row>
    <row r="28" spans="2:13" ht="19.5" customHeight="1" x14ac:dyDescent="0.25">
      <c r="B28" s="317" t="s">
        <v>152</v>
      </c>
      <c r="C28" s="377">
        <v>3</v>
      </c>
      <c r="D28" s="378">
        <v>3</v>
      </c>
      <c r="E28" s="120">
        <f t="shared" si="0"/>
        <v>1</v>
      </c>
      <c r="F28" s="368"/>
      <c r="G28" s="386"/>
      <c r="H28" s="322">
        <f t="shared" ref="H28:H38" si="1">+E28</f>
        <v>1</v>
      </c>
      <c r="I28" s="323"/>
      <c r="J28" s="387"/>
      <c r="K28" s="324"/>
    </row>
    <row r="29" spans="2:13" ht="19.5" customHeight="1" x14ac:dyDescent="0.25">
      <c r="B29" s="317" t="s">
        <v>153</v>
      </c>
      <c r="C29" s="377">
        <v>3</v>
      </c>
      <c r="D29" s="378">
        <v>3</v>
      </c>
      <c r="E29" s="120">
        <f t="shared" si="0"/>
        <v>1</v>
      </c>
      <c r="F29" s="368"/>
      <c r="G29" s="386"/>
      <c r="H29" s="322">
        <f t="shared" si="1"/>
        <v>1</v>
      </c>
      <c r="I29" s="323"/>
      <c r="J29" s="387"/>
      <c r="K29" s="324"/>
    </row>
    <row r="30" spans="2:13" ht="19.5" customHeight="1" x14ac:dyDescent="0.25">
      <c r="B30" s="317" t="s">
        <v>154</v>
      </c>
      <c r="C30" s="377">
        <v>3</v>
      </c>
      <c r="D30" s="378">
        <v>3</v>
      </c>
      <c r="E30" s="120">
        <f t="shared" si="0"/>
        <v>1</v>
      </c>
      <c r="F30" s="368"/>
      <c r="G30" s="386"/>
      <c r="H30" s="322">
        <f t="shared" si="1"/>
        <v>1</v>
      </c>
      <c r="I30" s="323"/>
      <c r="J30" s="387"/>
      <c r="K30" s="324"/>
    </row>
    <row r="31" spans="2:13" ht="19.5" customHeight="1" x14ac:dyDescent="0.25">
      <c r="B31" s="317" t="s">
        <v>155</v>
      </c>
      <c r="C31" s="377">
        <v>3</v>
      </c>
      <c r="D31" s="378">
        <v>3</v>
      </c>
      <c r="E31" s="120">
        <f t="shared" si="0"/>
        <v>1</v>
      </c>
      <c r="F31" s="368"/>
      <c r="G31" s="386"/>
      <c r="H31" s="322">
        <f t="shared" si="1"/>
        <v>1</v>
      </c>
      <c r="I31" s="323"/>
      <c r="J31" s="387"/>
      <c r="K31" s="324"/>
    </row>
    <row r="32" spans="2:13" ht="19.5" customHeight="1" x14ac:dyDescent="0.25">
      <c r="B32" s="317" t="s">
        <v>156</v>
      </c>
      <c r="C32" s="377">
        <v>3</v>
      </c>
      <c r="D32" s="378">
        <v>3</v>
      </c>
      <c r="E32" s="120">
        <f t="shared" si="0"/>
        <v>1</v>
      </c>
      <c r="F32" s="368"/>
      <c r="G32" s="386"/>
      <c r="H32" s="322">
        <f t="shared" si="1"/>
        <v>1</v>
      </c>
      <c r="I32" s="323"/>
      <c r="J32" s="387"/>
      <c r="K32" s="324"/>
    </row>
    <row r="33" spans="2:11" ht="19.5" customHeight="1" x14ac:dyDescent="0.25">
      <c r="B33" s="317" t="s">
        <v>157</v>
      </c>
      <c r="C33" s="377">
        <v>3</v>
      </c>
      <c r="D33" s="378">
        <v>3</v>
      </c>
      <c r="E33" s="120">
        <f t="shared" si="0"/>
        <v>1</v>
      </c>
      <c r="F33" s="368"/>
      <c r="G33" s="386"/>
      <c r="H33" s="322">
        <f t="shared" si="1"/>
        <v>1</v>
      </c>
      <c r="I33" s="323"/>
      <c r="J33" s="387"/>
      <c r="K33" s="324"/>
    </row>
    <row r="34" spans="2:11" ht="19.5" customHeight="1" x14ac:dyDescent="0.25">
      <c r="B34" s="317" t="s">
        <v>158</v>
      </c>
      <c r="C34" s="377">
        <v>3</v>
      </c>
      <c r="D34" s="378">
        <v>3</v>
      </c>
      <c r="E34" s="120">
        <f t="shared" si="0"/>
        <v>1</v>
      </c>
      <c r="F34" s="368"/>
      <c r="G34" s="386"/>
      <c r="H34" s="322">
        <f t="shared" si="1"/>
        <v>1</v>
      </c>
      <c r="I34" s="323"/>
      <c r="J34" s="387"/>
      <c r="K34" s="324"/>
    </row>
    <row r="35" spans="2:11" ht="19.5" customHeight="1" x14ac:dyDescent="0.25">
      <c r="B35" s="317" t="s">
        <v>159</v>
      </c>
      <c r="C35" s="377">
        <v>3</v>
      </c>
      <c r="D35" s="378"/>
      <c r="E35" s="120">
        <f t="shared" si="0"/>
        <v>0</v>
      </c>
      <c r="F35" s="368"/>
      <c r="G35" s="386"/>
      <c r="H35" s="322">
        <f t="shared" si="1"/>
        <v>0</v>
      </c>
      <c r="I35" s="323"/>
      <c r="J35" s="387"/>
      <c r="K35" s="324"/>
    </row>
    <row r="36" spans="2:11" ht="19.5" customHeight="1" x14ac:dyDescent="0.25">
      <c r="B36" s="317" t="s">
        <v>160</v>
      </c>
      <c r="C36" s="377">
        <v>3</v>
      </c>
      <c r="D36" s="381"/>
      <c r="E36" s="120">
        <f t="shared" si="0"/>
        <v>0</v>
      </c>
      <c r="F36" s="368"/>
      <c r="G36" s="386"/>
      <c r="H36" s="322">
        <f t="shared" si="1"/>
        <v>0</v>
      </c>
      <c r="I36" s="323"/>
      <c r="J36" s="387"/>
      <c r="K36" s="324"/>
    </row>
    <row r="37" spans="2:11" ht="19.5" customHeight="1" x14ac:dyDescent="0.25">
      <c r="B37" s="317" t="s">
        <v>161</v>
      </c>
      <c r="C37" s="377">
        <v>3</v>
      </c>
      <c r="D37" s="378"/>
      <c r="E37" s="120">
        <f t="shared" si="0"/>
        <v>0</v>
      </c>
      <c r="F37" s="368"/>
      <c r="G37" s="386"/>
      <c r="H37" s="322">
        <f t="shared" si="1"/>
        <v>0</v>
      </c>
      <c r="I37" s="323"/>
      <c r="J37" s="387"/>
      <c r="K37" s="324"/>
    </row>
    <row r="38" spans="2:11" ht="19.5" customHeight="1" x14ac:dyDescent="0.25">
      <c r="B38" s="317" t="s">
        <v>162</v>
      </c>
      <c r="C38" s="377">
        <v>3</v>
      </c>
      <c r="D38" s="378"/>
      <c r="E38" s="120">
        <f t="shared" si="0"/>
        <v>0</v>
      </c>
      <c r="F38" s="368"/>
      <c r="G38" s="386"/>
      <c r="H38" s="322">
        <f t="shared" si="1"/>
        <v>0</v>
      </c>
      <c r="I38" s="323"/>
      <c r="J38" s="324"/>
      <c r="K38" s="324"/>
    </row>
    <row r="39" spans="2:11" ht="63" customHeight="1" x14ac:dyDescent="0.25">
      <c r="B39" s="327" t="s">
        <v>270</v>
      </c>
      <c r="C39" s="328" t="s">
        <v>380</v>
      </c>
      <c r="D39" s="328"/>
      <c r="E39" s="328"/>
      <c r="F39" s="328"/>
      <c r="G39" s="328"/>
      <c r="H39" s="328"/>
      <c r="I39" s="328"/>
      <c r="J39" s="332"/>
      <c r="K39" s="332"/>
    </row>
    <row r="40" spans="2:11" ht="37.35" customHeight="1" x14ac:dyDescent="0.25">
      <c r="B40" s="331"/>
      <c r="C40" s="331"/>
      <c r="D40" s="331"/>
      <c r="E40" s="331"/>
      <c r="F40" s="331"/>
      <c r="G40" s="331"/>
      <c r="H40" s="331"/>
      <c r="I40" s="331"/>
      <c r="J40" s="270"/>
      <c r="K40" s="270"/>
    </row>
    <row r="41" spans="2:11" ht="37.35" customHeight="1" x14ac:dyDescent="0.25">
      <c r="B41" s="331"/>
      <c r="C41" s="331"/>
      <c r="D41" s="331"/>
      <c r="E41" s="331"/>
      <c r="F41" s="331"/>
      <c r="G41" s="331"/>
      <c r="H41" s="331"/>
      <c r="I41" s="331"/>
      <c r="J41" s="332"/>
      <c r="K41" s="332"/>
    </row>
    <row r="42" spans="2:11" ht="37.35" customHeight="1" x14ac:dyDescent="0.25">
      <c r="B42" s="331"/>
      <c r="C42" s="331"/>
      <c r="D42" s="331"/>
      <c r="E42" s="331"/>
      <c r="F42" s="331"/>
      <c r="G42" s="331"/>
      <c r="H42" s="331"/>
      <c r="I42" s="331"/>
      <c r="J42" s="332"/>
      <c r="K42" s="332"/>
    </row>
    <row r="43" spans="2:11" ht="37.35" customHeight="1" x14ac:dyDescent="0.25">
      <c r="B43" s="331"/>
      <c r="C43" s="331"/>
      <c r="D43" s="331"/>
      <c r="E43" s="331"/>
      <c r="F43" s="331"/>
      <c r="G43" s="331"/>
      <c r="H43" s="331"/>
      <c r="I43" s="331"/>
      <c r="J43" s="332"/>
      <c r="K43" s="332"/>
    </row>
    <row r="44" spans="2:11" ht="37.35" customHeight="1" x14ac:dyDescent="0.25">
      <c r="B44" s="331"/>
      <c r="C44" s="331"/>
      <c r="D44" s="331"/>
      <c r="E44" s="331"/>
      <c r="F44" s="331"/>
      <c r="G44" s="331"/>
      <c r="H44" s="331"/>
      <c r="I44" s="331"/>
      <c r="J44" s="268"/>
      <c r="K44" s="268"/>
    </row>
    <row r="45" spans="2:11" ht="72.75" customHeight="1" x14ac:dyDescent="0.25">
      <c r="B45" s="272" t="s">
        <v>271</v>
      </c>
      <c r="C45" s="328" t="s">
        <v>384</v>
      </c>
      <c r="D45" s="328"/>
      <c r="E45" s="328"/>
      <c r="F45" s="328"/>
      <c r="G45" s="328"/>
      <c r="H45" s="328"/>
      <c r="I45" s="328"/>
      <c r="J45" s="335"/>
      <c r="K45" s="335"/>
    </row>
    <row r="46" spans="2:11" ht="32.25" customHeight="1" x14ac:dyDescent="0.25">
      <c r="B46" s="272" t="s">
        <v>272</v>
      </c>
      <c r="C46" s="328" t="s">
        <v>273</v>
      </c>
      <c r="D46" s="328"/>
      <c r="E46" s="328"/>
      <c r="F46" s="328"/>
      <c r="G46" s="328"/>
      <c r="H46" s="328"/>
      <c r="I46" s="328"/>
      <c r="J46" s="335"/>
      <c r="K46" s="335"/>
    </row>
    <row r="47" spans="2:11" ht="66" customHeight="1" x14ac:dyDescent="0.25">
      <c r="B47" s="327" t="s">
        <v>274</v>
      </c>
      <c r="C47" s="275" t="s">
        <v>368</v>
      </c>
      <c r="D47" s="275"/>
      <c r="E47" s="275"/>
      <c r="F47" s="275"/>
      <c r="G47" s="275"/>
      <c r="H47" s="275"/>
      <c r="I47" s="275"/>
      <c r="J47" s="335"/>
      <c r="K47" s="335"/>
    </row>
    <row r="48" spans="2:11" ht="22.5" customHeight="1" x14ac:dyDescent="0.25">
      <c r="B48" s="312" t="s">
        <v>276</v>
      </c>
      <c r="C48" s="312"/>
      <c r="D48" s="312"/>
      <c r="E48" s="312"/>
      <c r="F48" s="312"/>
      <c r="G48" s="312"/>
      <c r="H48" s="312"/>
      <c r="I48" s="312"/>
      <c r="J48" s="335"/>
      <c r="K48" s="335"/>
    </row>
    <row r="49" spans="2:11" ht="22.5" customHeight="1" x14ac:dyDescent="0.25">
      <c r="B49" s="297" t="s">
        <v>277</v>
      </c>
      <c r="C49" s="314" t="s">
        <v>278</v>
      </c>
      <c r="D49" s="274" t="s">
        <v>279</v>
      </c>
      <c r="E49" s="274"/>
      <c r="F49" s="274"/>
      <c r="G49" s="336" t="s">
        <v>280</v>
      </c>
      <c r="H49" s="336"/>
      <c r="I49" s="336"/>
      <c r="J49" s="337"/>
      <c r="K49" s="337"/>
    </row>
    <row r="50" spans="2:11" ht="66" customHeight="1" x14ac:dyDescent="0.25">
      <c r="B50" s="297"/>
      <c r="C50" s="338">
        <v>44992</v>
      </c>
      <c r="D50" s="277" t="s">
        <v>364</v>
      </c>
      <c r="E50" s="277"/>
      <c r="F50" s="277"/>
      <c r="G50" s="277" t="s">
        <v>365</v>
      </c>
      <c r="H50" s="277"/>
      <c r="I50" s="275"/>
      <c r="J50" s="388"/>
      <c r="K50" s="389"/>
    </row>
    <row r="51" spans="2:11" ht="32.25" customHeight="1" x14ac:dyDescent="0.25">
      <c r="B51" s="340" t="s">
        <v>282</v>
      </c>
      <c r="C51" s="250" t="s">
        <v>361</v>
      </c>
      <c r="D51" s="250"/>
      <c r="E51" s="250"/>
      <c r="F51" s="250"/>
      <c r="G51" s="250"/>
      <c r="H51" s="250"/>
      <c r="I51" s="250"/>
      <c r="J51" s="370"/>
      <c r="K51" s="371"/>
    </row>
    <row r="52" spans="2:11" ht="28.5" customHeight="1" x14ac:dyDescent="0.25">
      <c r="B52" s="341" t="s">
        <v>283</v>
      </c>
      <c r="C52" s="247" t="s">
        <v>362</v>
      </c>
      <c r="D52" s="247"/>
      <c r="E52" s="247"/>
      <c r="F52" s="247"/>
      <c r="G52" s="247"/>
      <c r="H52" s="247"/>
      <c r="I52" s="247"/>
      <c r="J52" s="370"/>
      <c r="K52" s="371"/>
    </row>
    <row r="53" spans="2:11" ht="30" customHeight="1" x14ac:dyDescent="0.25">
      <c r="B53" s="327" t="s">
        <v>284</v>
      </c>
      <c r="C53" s="294" t="s">
        <v>363</v>
      </c>
      <c r="D53" s="294"/>
      <c r="E53" s="294"/>
      <c r="F53" s="294"/>
      <c r="G53" s="294"/>
      <c r="H53" s="294"/>
      <c r="I53" s="294"/>
      <c r="J53" s="370"/>
      <c r="K53" s="371"/>
    </row>
    <row r="54" spans="2:11" ht="36.75" customHeight="1" x14ac:dyDescent="0.25">
      <c r="B54" s="342" t="s">
        <v>285</v>
      </c>
      <c r="C54" s="343" t="s">
        <v>281</v>
      </c>
      <c r="D54" s="343"/>
      <c r="E54" s="343"/>
      <c r="F54" s="343"/>
      <c r="G54" s="343"/>
      <c r="H54" s="343"/>
      <c r="I54" s="343"/>
      <c r="J54" s="384" t="s">
        <v>281</v>
      </c>
      <c r="K54" s="385"/>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p2qJN8aoxWhAx5+nZZyzPtqqEmGnCzgr8va9qz+dOx7YUjEWIjJ79RS+7FGmXRBrDxmXbvEcI76cl3Glnc6iSg==" saltValue="f+EA0sgZsmn87KmAtYw9U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G50" sqref="G50:I50"/>
    </sheetView>
  </sheetViews>
  <sheetFormatPr baseColWidth="10" defaultColWidth="0" defaultRowHeight="15" zeroHeight="1" x14ac:dyDescent="0.25"/>
  <cols>
    <col min="1" max="1" width="1" style="354" customWidth="1"/>
    <col min="2" max="2" width="25.42578125" style="373" customWidth="1"/>
    <col min="3" max="3" width="14.42578125" style="354" customWidth="1"/>
    <col min="4" max="4" width="20.140625" style="354" customWidth="1"/>
    <col min="5" max="5" width="16.42578125" style="354" customWidth="1"/>
    <col min="6" max="6" width="25" style="354" customWidth="1"/>
    <col min="7" max="7" width="22" style="374" customWidth="1"/>
    <col min="8" max="8" width="20.42578125" style="354" customWidth="1"/>
    <col min="9" max="11" width="22.42578125" style="354" customWidth="1"/>
    <col min="12" max="24" width="9.140625" style="356" hidden="1" customWidth="1"/>
    <col min="25" max="1024" width="9.140625" style="354" hidden="1" customWidth="1"/>
    <col min="1025" max="16384" width="9.140625" style="265" hidden="1"/>
  </cols>
  <sheetData>
    <row r="1" spans="2:14" ht="37.5" customHeight="1" x14ac:dyDescent="0.25">
      <c r="B1" s="355"/>
      <c r="C1" s="261" t="s">
        <v>1</v>
      </c>
      <c r="D1" s="261"/>
      <c r="E1" s="261"/>
      <c r="F1" s="261"/>
      <c r="G1" s="261"/>
      <c r="H1" s="261"/>
      <c r="I1" s="262"/>
      <c r="J1" s="263"/>
      <c r="K1" s="263"/>
      <c r="M1" s="357" t="s">
        <v>61</v>
      </c>
    </row>
    <row r="2" spans="2:14" ht="37.5" customHeight="1" x14ac:dyDescent="0.25">
      <c r="B2" s="355"/>
      <c r="C2" s="266" t="s">
        <v>210</v>
      </c>
      <c r="D2" s="266"/>
      <c r="E2" s="266"/>
      <c r="F2" s="266"/>
      <c r="G2" s="266"/>
      <c r="H2" s="266"/>
      <c r="I2" s="262"/>
      <c r="J2" s="263"/>
      <c r="K2" s="263"/>
      <c r="M2" s="357" t="s">
        <v>62</v>
      </c>
    </row>
    <row r="3" spans="2:14" ht="37.5" customHeight="1" x14ac:dyDescent="0.25">
      <c r="B3" s="355"/>
      <c r="C3" s="266" t="s">
        <v>211</v>
      </c>
      <c r="D3" s="266"/>
      <c r="E3" s="266"/>
      <c r="F3" s="266" t="s">
        <v>212</v>
      </c>
      <c r="G3" s="266"/>
      <c r="H3" s="266"/>
      <c r="I3" s="262"/>
      <c r="J3" s="263"/>
      <c r="K3" s="263"/>
      <c r="M3" s="357"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58" t="s">
        <v>71</v>
      </c>
    </row>
    <row r="6" spans="2:14" ht="30.75" customHeight="1" x14ac:dyDescent="0.25">
      <c r="B6" s="272" t="s">
        <v>214</v>
      </c>
      <c r="C6" s="273">
        <v>6</v>
      </c>
      <c r="D6" s="274" t="s">
        <v>215</v>
      </c>
      <c r="E6" s="274"/>
      <c r="F6" s="275" t="s">
        <v>351</v>
      </c>
      <c r="G6" s="275"/>
      <c r="H6" s="275"/>
      <c r="I6" s="275"/>
      <c r="J6" s="293"/>
      <c r="K6" s="293"/>
      <c r="M6" s="357" t="s">
        <v>75</v>
      </c>
      <c r="N6" s="358" t="s">
        <v>76</v>
      </c>
    </row>
    <row r="7" spans="2:14" ht="30.75" customHeight="1" x14ac:dyDescent="0.25">
      <c r="B7" s="272" t="s">
        <v>217</v>
      </c>
      <c r="C7" s="273" t="s">
        <v>78</v>
      </c>
      <c r="D7" s="390" t="s">
        <v>218</v>
      </c>
      <c r="E7" s="390"/>
      <c r="F7" s="277" t="s">
        <v>219</v>
      </c>
      <c r="G7" s="277"/>
      <c r="H7" s="278" t="s">
        <v>220</v>
      </c>
      <c r="I7" s="279" t="s">
        <v>78</v>
      </c>
      <c r="J7" s="280"/>
      <c r="K7" s="280"/>
      <c r="M7" s="357" t="s">
        <v>82</v>
      </c>
      <c r="N7" s="358" t="s">
        <v>83</v>
      </c>
    </row>
    <row r="8" spans="2:14" ht="30.75" customHeight="1" x14ac:dyDescent="0.25">
      <c r="B8" s="272" t="s">
        <v>221</v>
      </c>
      <c r="C8" s="277" t="s">
        <v>222</v>
      </c>
      <c r="D8" s="277"/>
      <c r="E8" s="277"/>
      <c r="F8" s="277"/>
      <c r="G8" s="278" t="s">
        <v>223</v>
      </c>
      <c r="H8" s="281">
        <v>7555</v>
      </c>
      <c r="I8" s="281"/>
      <c r="J8" s="282"/>
      <c r="K8" s="282"/>
      <c r="M8" s="357" t="s">
        <v>87</v>
      </c>
      <c r="N8" s="358" t="s">
        <v>42</v>
      </c>
    </row>
    <row r="9" spans="2:14" ht="30.75" customHeight="1" x14ac:dyDescent="0.25">
      <c r="B9" s="272" t="s">
        <v>62</v>
      </c>
      <c r="C9" s="283" t="s">
        <v>82</v>
      </c>
      <c r="D9" s="283"/>
      <c r="E9" s="283"/>
      <c r="F9" s="283"/>
      <c r="G9" s="278" t="s">
        <v>224</v>
      </c>
      <c r="H9" s="284" t="s">
        <v>90</v>
      </c>
      <c r="I9" s="284"/>
      <c r="J9" s="285"/>
      <c r="K9" s="285"/>
      <c r="M9" s="359" t="s">
        <v>91</v>
      </c>
    </row>
    <row r="10" spans="2:14" ht="30.75" customHeight="1" x14ac:dyDescent="0.25">
      <c r="B10" s="272" t="s">
        <v>225</v>
      </c>
      <c r="C10" s="250" t="s">
        <v>226</v>
      </c>
      <c r="D10" s="250"/>
      <c r="E10" s="250"/>
      <c r="F10" s="250"/>
      <c r="G10" s="250"/>
      <c r="H10" s="250"/>
      <c r="I10" s="250"/>
      <c r="J10" s="286"/>
      <c r="K10" s="286"/>
      <c r="M10" s="359"/>
    </row>
    <row r="11" spans="2:14" ht="30.75" customHeight="1" x14ac:dyDescent="0.25">
      <c r="B11" s="272" t="s">
        <v>227</v>
      </c>
      <c r="C11" s="287" t="s">
        <v>228</v>
      </c>
      <c r="D11" s="287"/>
      <c r="E11" s="287"/>
      <c r="F11" s="287"/>
      <c r="G11" s="287"/>
      <c r="H11" s="287"/>
      <c r="I11" s="287"/>
      <c r="J11" s="280"/>
      <c r="K11" s="280"/>
      <c r="M11" s="359"/>
      <c r="N11" s="358" t="s">
        <v>96</v>
      </c>
    </row>
    <row r="12" spans="2:14" ht="30.75" customHeight="1" x14ac:dyDescent="0.25">
      <c r="B12" s="272" t="s">
        <v>229</v>
      </c>
      <c r="C12" s="360" t="s">
        <v>352</v>
      </c>
      <c r="D12" s="360"/>
      <c r="E12" s="360"/>
      <c r="F12" s="360"/>
      <c r="G12" s="278" t="s">
        <v>231</v>
      </c>
      <c r="H12" s="289" t="s">
        <v>100</v>
      </c>
      <c r="I12" s="289"/>
      <c r="J12" s="280"/>
      <c r="K12" s="280"/>
      <c r="M12" s="359" t="s">
        <v>101</v>
      </c>
      <c r="N12" s="358" t="s">
        <v>78</v>
      </c>
    </row>
    <row r="13" spans="2:14" ht="30.75" customHeight="1" x14ac:dyDescent="0.25">
      <c r="B13" s="272" t="s">
        <v>232</v>
      </c>
      <c r="C13" s="290" t="s">
        <v>233</v>
      </c>
      <c r="D13" s="290"/>
      <c r="E13" s="290"/>
      <c r="F13" s="290"/>
      <c r="G13" s="278" t="s">
        <v>234</v>
      </c>
      <c r="H13" s="287" t="s">
        <v>71</v>
      </c>
      <c r="I13" s="287"/>
      <c r="J13" s="280"/>
      <c r="K13" s="280"/>
      <c r="M13" s="359" t="s">
        <v>105</v>
      </c>
    </row>
    <row r="14" spans="2:14" ht="42.75" customHeight="1" x14ac:dyDescent="0.25">
      <c r="B14" s="272" t="s">
        <v>235</v>
      </c>
      <c r="C14" s="391" t="s">
        <v>353</v>
      </c>
      <c r="D14" s="391"/>
      <c r="E14" s="391"/>
      <c r="F14" s="391"/>
      <c r="G14" s="391"/>
      <c r="H14" s="391"/>
      <c r="I14" s="391"/>
      <c r="J14" s="286"/>
      <c r="K14" s="286"/>
      <c r="M14" s="359" t="s">
        <v>108</v>
      </c>
      <c r="N14" s="358"/>
    </row>
    <row r="15" spans="2:14" ht="30.75" customHeight="1" x14ac:dyDescent="0.25">
      <c r="B15" s="272" t="s">
        <v>237</v>
      </c>
      <c r="C15" s="292" t="s">
        <v>300</v>
      </c>
      <c r="D15" s="292"/>
      <c r="E15" s="292"/>
      <c r="F15" s="292"/>
      <c r="G15" s="292"/>
      <c r="H15" s="292"/>
      <c r="I15" s="292"/>
      <c r="J15" s="293"/>
      <c r="K15" s="293"/>
      <c r="M15" s="359" t="s">
        <v>112</v>
      </c>
      <c r="N15" s="358"/>
    </row>
    <row r="16" spans="2:14" ht="30.75" customHeight="1" x14ac:dyDescent="0.25">
      <c r="B16" s="272" t="s">
        <v>239</v>
      </c>
      <c r="C16" s="294" t="s">
        <v>354</v>
      </c>
      <c r="D16" s="294"/>
      <c r="E16" s="294"/>
      <c r="F16" s="294"/>
      <c r="G16" s="294"/>
      <c r="H16" s="294"/>
      <c r="I16" s="294"/>
      <c r="J16" s="295"/>
      <c r="K16" s="295"/>
      <c r="M16" s="359"/>
      <c r="N16" s="358"/>
    </row>
    <row r="17" spans="2:14" ht="30.75" customHeight="1" x14ac:dyDescent="0.25">
      <c r="B17" s="272" t="s">
        <v>241</v>
      </c>
      <c r="C17" s="287" t="s">
        <v>355</v>
      </c>
      <c r="D17" s="287"/>
      <c r="E17" s="287"/>
      <c r="F17" s="287"/>
      <c r="G17" s="287"/>
      <c r="H17" s="287"/>
      <c r="I17" s="287"/>
      <c r="J17" s="296"/>
      <c r="K17" s="296"/>
      <c r="M17" s="359" t="s">
        <v>100</v>
      </c>
      <c r="N17" s="358"/>
    </row>
    <row r="18" spans="2:14" ht="18" customHeight="1" x14ac:dyDescent="0.25">
      <c r="B18" s="297" t="s">
        <v>243</v>
      </c>
      <c r="C18" s="298" t="s">
        <v>244</v>
      </c>
      <c r="D18" s="298"/>
      <c r="E18" s="298"/>
      <c r="F18" s="299" t="s">
        <v>245</v>
      </c>
      <c r="G18" s="299"/>
      <c r="H18" s="299"/>
      <c r="I18" s="299"/>
      <c r="J18" s="300"/>
      <c r="K18" s="300"/>
      <c r="M18" s="359" t="s">
        <v>122</v>
      </c>
      <c r="N18" s="358"/>
    </row>
    <row r="19" spans="2:14" ht="39.75" customHeight="1" x14ac:dyDescent="0.25">
      <c r="B19" s="297"/>
      <c r="C19" s="339" t="s">
        <v>356</v>
      </c>
      <c r="D19" s="339"/>
      <c r="E19" s="339"/>
      <c r="F19" s="294" t="s">
        <v>357</v>
      </c>
      <c r="G19" s="294"/>
      <c r="H19" s="294"/>
      <c r="I19" s="294"/>
      <c r="J19" s="295"/>
      <c r="K19" s="295"/>
      <c r="M19" s="359" t="s">
        <v>126</v>
      </c>
      <c r="N19" s="358"/>
    </row>
    <row r="20" spans="2:14" ht="39.75" customHeight="1" x14ac:dyDescent="0.25">
      <c r="B20" s="272" t="s">
        <v>248</v>
      </c>
      <c r="C20" s="339" t="s">
        <v>358</v>
      </c>
      <c r="D20" s="339"/>
      <c r="E20" s="339"/>
      <c r="F20" s="289" t="s">
        <v>359</v>
      </c>
      <c r="G20" s="289"/>
      <c r="H20" s="289"/>
      <c r="I20" s="289"/>
      <c r="J20" s="280"/>
      <c r="K20" s="280"/>
      <c r="M20" s="359"/>
      <c r="N20" s="358"/>
    </row>
    <row r="21" spans="2:14" ht="81.75" customHeight="1" x14ac:dyDescent="0.25">
      <c r="B21" s="272" t="s">
        <v>251</v>
      </c>
      <c r="C21" s="277" t="s">
        <v>366</v>
      </c>
      <c r="D21" s="277"/>
      <c r="E21" s="277"/>
      <c r="F21" s="302" t="s">
        <v>360</v>
      </c>
      <c r="G21" s="302"/>
      <c r="H21" s="302"/>
      <c r="I21" s="302"/>
      <c r="J21" s="293"/>
      <c r="K21" s="293"/>
      <c r="M21" s="362"/>
      <c r="N21" s="358"/>
    </row>
    <row r="22" spans="2:14" ht="23.25" customHeight="1" x14ac:dyDescent="0.25">
      <c r="B22" s="272" t="s">
        <v>254</v>
      </c>
      <c r="C22" s="303">
        <v>44927</v>
      </c>
      <c r="D22" s="303"/>
      <c r="E22" s="303"/>
      <c r="F22" s="278" t="s">
        <v>255</v>
      </c>
      <c r="G22" s="304">
        <v>1</v>
      </c>
      <c r="H22" s="278" t="s">
        <v>256</v>
      </c>
      <c r="I22" s="363">
        <v>1</v>
      </c>
      <c r="J22" s="364"/>
      <c r="K22" s="364"/>
      <c r="M22" s="362"/>
    </row>
    <row r="23" spans="2:14" ht="27" customHeight="1" x14ac:dyDescent="0.25">
      <c r="B23" s="272" t="s">
        <v>257</v>
      </c>
      <c r="C23" s="303">
        <v>45291</v>
      </c>
      <c r="D23" s="303"/>
      <c r="E23" s="303"/>
      <c r="F23" s="278" t="s">
        <v>258</v>
      </c>
      <c r="G23" s="365">
        <v>1</v>
      </c>
      <c r="H23" s="365"/>
      <c r="I23" s="365"/>
      <c r="J23" s="366"/>
      <c r="K23" s="366"/>
      <c r="M23" s="362"/>
    </row>
    <row r="24" spans="2:14" ht="30.75" customHeight="1" x14ac:dyDescent="0.25">
      <c r="B24" s="309" t="s">
        <v>259</v>
      </c>
      <c r="C24" s="310" t="s">
        <v>112</v>
      </c>
      <c r="D24" s="310"/>
      <c r="E24" s="310"/>
      <c r="F24" s="367" t="s">
        <v>260</v>
      </c>
      <c r="G24" s="294" t="s">
        <v>261</v>
      </c>
      <c r="H24" s="294"/>
      <c r="I24" s="294"/>
      <c r="J24" s="300"/>
      <c r="K24" s="300"/>
      <c r="M24" s="362"/>
    </row>
    <row r="25" spans="2:14" ht="22.5" customHeight="1" x14ac:dyDescent="0.25">
      <c r="B25" s="312" t="s">
        <v>262</v>
      </c>
      <c r="C25" s="312"/>
      <c r="D25" s="312"/>
      <c r="E25" s="312"/>
      <c r="F25" s="312"/>
      <c r="G25" s="312"/>
      <c r="H25" s="312"/>
      <c r="I25" s="312"/>
      <c r="J25" s="270"/>
      <c r="K25" s="270"/>
      <c r="M25" s="362"/>
    </row>
    <row r="26" spans="2:14" ht="43.5" customHeight="1" x14ac:dyDescent="0.25">
      <c r="B26" s="313" t="s">
        <v>142</v>
      </c>
      <c r="C26" s="314" t="s">
        <v>263</v>
      </c>
      <c r="D26" s="314" t="s">
        <v>264</v>
      </c>
      <c r="E26" s="315" t="s">
        <v>265</v>
      </c>
      <c r="F26" s="314" t="s">
        <v>266</v>
      </c>
      <c r="G26" s="314" t="s">
        <v>267</v>
      </c>
      <c r="H26" s="315" t="s">
        <v>268</v>
      </c>
      <c r="I26" s="316" t="s">
        <v>269</v>
      </c>
      <c r="J26" s="295"/>
      <c r="K26" s="295"/>
      <c r="M26" s="362"/>
    </row>
    <row r="27" spans="2:14" ht="19.5" customHeight="1" x14ac:dyDescent="0.25">
      <c r="B27" s="317" t="s">
        <v>151</v>
      </c>
      <c r="C27" s="377">
        <v>5.8799999999999998E-2</v>
      </c>
      <c r="D27" s="392">
        <v>5.8799999999999998E-2</v>
      </c>
      <c r="E27" s="121">
        <f t="shared" ref="E27:E38" si="0">IF(OR(C27=0,C27=""),0,D27/C27)</f>
        <v>1</v>
      </c>
      <c r="F27" s="320">
        <v>1</v>
      </c>
      <c r="G27" s="386">
        <v>1</v>
      </c>
      <c r="H27" s="322">
        <f>IF(D27="","",(D27*100%)/$G$23)</f>
        <v>5.8799999999999998E-2</v>
      </c>
      <c r="I27" s="323">
        <v>1</v>
      </c>
      <c r="J27" s="393"/>
      <c r="K27" s="324"/>
      <c r="M27" s="362"/>
    </row>
    <row r="28" spans="2:14" ht="19.5" customHeight="1" x14ac:dyDescent="0.25">
      <c r="B28" s="317" t="s">
        <v>152</v>
      </c>
      <c r="C28" s="377">
        <v>1</v>
      </c>
      <c r="D28" s="392">
        <v>1</v>
      </c>
      <c r="E28" s="121">
        <f t="shared" si="0"/>
        <v>1</v>
      </c>
      <c r="F28" s="320"/>
      <c r="G28" s="386"/>
      <c r="H28" s="322">
        <f t="shared" ref="H28:H38" si="1">+IF(D28="","",((D28*100%)/$G$23))</f>
        <v>1</v>
      </c>
      <c r="I28" s="323"/>
      <c r="J28" s="393"/>
      <c r="K28" s="324"/>
      <c r="M28" s="362"/>
    </row>
    <row r="29" spans="2:14" ht="19.5" customHeight="1" x14ac:dyDescent="0.25">
      <c r="B29" s="317" t="s">
        <v>153</v>
      </c>
      <c r="C29" s="377">
        <v>1</v>
      </c>
      <c r="D29" s="392">
        <v>1</v>
      </c>
      <c r="E29" s="121">
        <f t="shared" si="0"/>
        <v>1</v>
      </c>
      <c r="F29" s="320"/>
      <c r="G29" s="386"/>
      <c r="H29" s="322">
        <f t="shared" si="1"/>
        <v>1</v>
      </c>
      <c r="I29" s="323"/>
      <c r="J29" s="393"/>
      <c r="K29" s="324"/>
      <c r="M29" s="362"/>
    </row>
    <row r="30" spans="2:14" ht="19.5" customHeight="1" x14ac:dyDescent="0.25">
      <c r="B30" s="317" t="s">
        <v>154</v>
      </c>
      <c r="C30" s="377">
        <v>1</v>
      </c>
      <c r="D30" s="392">
        <v>1</v>
      </c>
      <c r="E30" s="121">
        <f t="shared" si="0"/>
        <v>1</v>
      </c>
      <c r="F30" s="320"/>
      <c r="G30" s="386"/>
      <c r="H30" s="322">
        <f t="shared" si="1"/>
        <v>1</v>
      </c>
      <c r="I30" s="323"/>
      <c r="J30" s="393"/>
      <c r="K30" s="324"/>
    </row>
    <row r="31" spans="2:14" ht="19.5" customHeight="1" x14ac:dyDescent="0.25">
      <c r="B31" s="317" t="s">
        <v>155</v>
      </c>
      <c r="C31" s="377">
        <v>1</v>
      </c>
      <c r="D31" s="392">
        <v>1</v>
      </c>
      <c r="E31" s="121">
        <f t="shared" si="0"/>
        <v>1</v>
      </c>
      <c r="F31" s="320"/>
      <c r="G31" s="386"/>
      <c r="H31" s="322">
        <f t="shared" si="1"/>
        <v>1</v>
      </c>
      <c r="I31" s="323"/>
      <c r="J31" s="393"/>
      <c r="K31" s="324"/>
    </row>
    <row r="32" spans="2:14" ht="19.5" customHeight="1" x14ac:dyDescent="0.25">
      <c r="B32" s="317" t="s">
        <v>156</v>
      </c>
      <c r="C32" s="377">
        <v>1</v>
      </c>
      <c r="D32" s="392">
        <v>1</v>
      </c>
      <c r="E32" s="121">
        <f t="shared" si="0"/>
        <v>1</v>
      </c>
      <c r="F32" s="320"/>
      <c r="G32" s="386"/>
      <c r="H32" s="322">
        <f t="shared" si="1"/>
        <v>1</v>
      </c>
      <c r="I32" s="323"/>
      <c r="J32" s="393"/>
      <c r="K32" s="324"/>
    </row>
    <row r="33" spans="2:11" ht="19.5" customHeight="1" x14ac:dyDescent="0.25">
      <c r="B33" s="317" t="s">
        <v>157</v>
      </c>
      <c r="C33" s="377">
        <v>1</v>
      </c>
      <c r="D33" s="392">
        <v>1</v>
      </c>
      <c r="E33" s="121">
        <f t="shared" si="0"/>
        <v>1</v>
      </c>
      <c r="F33" s="320"/>
      <c r="G33" s="386"/>
      <c r="H33" s="322">
        <f t="shared" si="1"/>
        <v>1</v>
      </c>
      <c r="I33" s="323"/>
      <c r="J33" s="393"/>
      <c r="K33" s="324"/>
    </row>
    <row r="34" spans="2:11" ht="19.5" customHeight="1" x14ac:dyDescent="0.25">
      <c r="B34" s="317" t="s">
        <v>158</v>
      </c>
      <c r="C34" s="377">
        <v>1</v>
      </c>
      <c r="D34" s="392">
        <v>1</v>
      </c>
      <c r="E34" s="121">
        <f t="shared" si="0"/>
        <v>1</v>
      </c>
      <c r="F34" s="320"/>
      <c r="G34" s="386"/>
      <c r="H34" s="322">
        <f t="shared" si="1"/>
        <v>1</v>
      </c>
      <c r="I34" s="323"/>
      <c r="J34" s="393"/>
      <c r="K34" s="324"/>
    </row>
    <row r="35" spans="2:11" ht="19.5" customHeight="1" x14ac:dyDescent="0.25">
      <c r="B35" s="317" t="s">
        <v>159</v>
      </c>
      <c r="C35" s="377">
        <v>1</v>
      </c>
      <c r="D35" s="392"/>
      <c r="E35" s="121">
        <f t="shared" si="0"/>
        <v>0</v>
      </c>
      <c r="F35" s="320"/>
      <c r="G35" s="386"/>
      <c r="H35" s="322" t="str">
        <f t="shared" si="1"/>
        <v/>
      </c>
      <c r="I35" s="323"/>
      <c r="J35" s="393"/>
      <c r="K35" s="324"/>
    </row>
    <row r="36" spans="2:11" ht="19.5" customHeight="1" x14ac:dyDescent="0.25">
      <c r="B36" s="317" t="s">
        <v>160</v>
      </c>
      <c r="C36" s="377">
        <v>1</v>
      </c>
      <c r="D36" s="392"/>
      <c r="E36" s="121">
        <f t="shared" si="0"/>
        <v>0</v>
      </c>
      <c r="F36" s="320"/>
      <c r="G36" s="386"/>
      <c r="H36" s="322" t="str">
        <f t="shared" si="1"/>
        <v/>
      </c>
      <c r="I36" s="323"/>
      <c r="J36" s="393"/>
      <c r="K36" s="324"/>
    </row>
    <row r="37" spans="2:11" ht="19.5" customHeight="1" x14ac:dyDescent="0.25">
      <c r="B37" s="317" t="s">
        <v>161</v>
      </c>
      <c r="C37" s="377">
        <v>1</v>
      </c>
      <c r="D37" s="392"/>
      <c r="E37" s="121">
        <f t="shared" si="0"/>
        <v>0</v>
      </c>
      <c r="F37" s="320"/>
      <c r="G37" s="386"/>
      <c r="H37" s="322" t="str">
        <f t="shared" si="1"/>
        <v/>
      </c>
      <c r="I37" s="323"/>
      <c r="J37" s="393"/>
      <c r="K37" s="324"/>
    </row>
    <row r="38" spans="2:11" ht="19.5" customHeight="1" x14ac:dyDescent="0.25">
      <c r="B38" s="317" t="s">
        <v>162</v>
      </c>
      <c r="C38" s="377">
        <v>1</v>
      </c>
      <c r="D38" s="392"/>
      <c r="E38" s="121">
        <f t="shared" si="0"/>
        <v>0</v>
      </c>
      <c r="F38" s="320"/>
      <c r="G38" s="386"/>
      <c r="H38" s="322" t="str">
        <f t="shared" si="1"/>
        <v/>
      </c>
      <c r="I38" s="323"/>
      <c r="J38" s="324"/>
      <c r="K38" s="324"/>
    </row>
    <row r="39" spans="2:11" ht="72" customHeight="1" x14ac:dyDescent="0.25">
      <c r="B39" s="327" t="s">
        <v>270</v>
      </c>
      <c r="C39" s="328" t="s">
        <v>373</v>
      </c>
      <c r="D39" s="328"/>
      <c r="E39" s="328"/>
      <c r="F39" s="328"/>
      <c r="G39" s="328"/>
      <c r="H39" s="328"/>
      <c r="I39" s="328"/>
      <c r="J39" s="332"/>
      <c r="K39" s="332"/>
    </row>
    <row r="40" spans="2:11" ht="36.6" customHeight="1" x14ac:dyDescent="0.25">
      <c r="B40" s="331"/>
      <c r="C40" s="331"/>
      <c r="D40" s="331"/>
      <c r="E40" s="331"/>
      <c r="F40" s="331"/>
      <c r="G40" s="331"/>
      <c r="H40" s="331"/>
      <c r="I40" s="331"/>
      <c r="J40" s="270"/>
      <c r="K40" s="270"/>
    </row>
    <row r="41" spans="2:11" ht="36.6" customHeight="1" x14ac:dyDescent="0.25">
      <c r="B41" s="331"/>
      <c r="C41" s="331"/>
      <c r="D41" s="331"/>
      <c r="E41" s="331"/>
      <c r="F41" s="331"/>
      <c r="G41" s="331"/>
      <c r="H41" s="331"/>
      <c r="I41" s="331"/>
      <c r="J41" s="332"/>
      <c r="K41" s="332"/>
    </row>
    <row r="42" spans="2:11" ht="36.6" customHeight="1" x14ac:dyDescent="0.25">
      <c r="B42" s="331"/>
      <c r="C42" s="331"/>
      <c r="D42" s="331"/>
      <c r="E42" s="331"/>
      <c r="F42" s="331"/>
      <c r="G42" s="331"/>
      <c r="H42" s="331"/>
      <c r="I42" s="331"/>
      <c r="J42" s="332"/>
      <c r="K42" s="332"/>
    </row>
    <row r="43" spans="2:11" ht="36.6" customHeight="1" x14ac:dyDescent="0.25">
      <c r="B43" s="331"/>
      <c r="C43" s="331"/>
      <c r="D43" s="331"/>
      <c r="E43" s="331"/>
      <c r="F43" s="331"/>
      <c r="G43" s="331"/>
      <c r="H43" s="331"/>
      <c r="I43" s="331"/>
      <c r="J43" s="332"/>
      <c r="K43" s="332"/>
    </row>
    <row r="44" spans="2:11" ht="36.6" customHeight="1" x14ac:dyDescent="0.25">
      <c r="B44" s="331"/>
      <c r="C44" s="331"/>
      <c r="D44" s="331"/>
      <c r="E44" s="331"/>
      <c r="F44" s="331"/>
      <c r="G44" s="331"/>
      <c r="H44" s="331"/>
      <c r="I44" s="331"/>
      <c r="J44" s="268"/>
      <c r="K44" s="268"/>
    </row>
    <row r="45" spans="2:11" ht="57.75" customHeight="1" x14ac:dyDescent="0.25">
      <c r="B45" s="272" t="s">
        <v>271</v>
      </c>
      <c r="C45" s="328" t="s">
        <v>374</v>
      </c>
      <c r="D45" s="328"/>
      <c r="E45" s="328"/>
      <c r="F45" s="328"/>
      <c r="G45" s="328"/>
      <c r="H45" s="328"/>
      <c r="I45" s="328"/>
      <c r="J45" s="335"/>
      <c r="K45" s="335"/>
    </row>
    <row r="46" spans="2:11" ht="48.75" customHeight="1" x14ac:dyDescent="0.25">
      <c r="B46" s="272" t="s">
        <v>272</v>
      </c>
      <c r="C46" s="328" t="s">
        <v>273</v>
      </c>
      <c r="D46" s="328"/>
      <c r="E46" s="328"/>
      <c r="F46" s="328"/>
      <c r="G46" s="328"/>
      <c r="H46" s="328"/>
      <c r="I46" s="328"/>
      <c r="J46" s="335"/>
      <c r="K46" s="335"/>
    </row>
    <row r="47" spans="2:11" ht="66" customHeight="1" x14ac:dyDescent="0.25">
      <c r="B47" s="327" t="s">
        <v>274</v>
      </c>
      <c r="C47" s="275" t="s">
        <v>367</v>
      </c>
      <c r="D47" s="275"/>
      <c r="E47" s="275"/>
      <c r="F47" s="275"/>
      <c r="G47" s="275"/>
      <c r="H47" s="275"/>
      <c r="I47" s="275"/>
      <c r="J47" s="335"/>
      <c r="K47" s="335"/>
    </row>
    <row r="48" spans="2:11" ht="22.5" customHeight="1" x14ac:dyDescent="0.25">
      <c r="B48" s="312" t="s">
        <v>276</v>
      </c>
      <c r="C48" s="312"/>
      <c r="D48" s="312"/>
      <c r="E48" s="312"/>
      <c r="F48" s="312"/>
      <c r="G48" s="312"/>
      <c r="H48" s="312"/>
      <c r="I48" s="312"/>
      <c r="J48" s="335"/>
      <c r="K48" s="335"/>
    </row>
    <row r="49" spans="2:11" ht="22.5" customHeight="1" x14ac:dyDescent="0.25">
      <c r="B49" s="297" t="s">
        <v>277</v>
      </c>
      <c r="C49" s="314" t="s">
        <v>278</v>
      </c>
      <c r="D49" s="274" t="s">
        <v>279</v>
      </c>
      <c r="E49" s="274"/>
      <c r="F49" s="274"/>
      <c r="G49" s="336" t="s">
        <v>280</v>
      </c>
      <c r="H49" s="336"/>
      <c r="I49" s="336"/>
      <c r="J49" s="337"/>
      <c r="K49" s="337"/>
    </row>
    <row r="50" spans="2:11" ht="72.75" customHeight="1" x14ac:dyDescent="0.25">
      <c r="B50" s="297"/>
      <c r="C50" s="338">
        <v>44992</v>
      </c>
      <c r="D50" s="277" t="s">
        <v>364</v>
      </c>
      <c r="E50" s="277"/>
      <c r="F50" s="277"/>
      <c r="G50" s="277" t="s">
        <v>365</v>
      </c>
      <c r="H50" s="277"/>
      <c r="I50" s="275"/>
      <c r="J50" s="337"/>
      <c r="K50" s="337"/>
    </row>
    <row r="51" spans="2:11" ht="32.25" customHeight="1" x14ac:dyDescent="0.25">
      <c r="B51" s="340" t="s">
        <v>282</v>
      </c>
      <c r="C51" s="250" t="s">
        <v>361</v>
      </c>
      <c r="D51" s="250"/>
      <c r="E51" s="250"/>
      <c r="F51" s="250"/>
      <c r="G51" s="250"/>
      <c r="H51" s="250"/>
      <c r="I51" s="250"/>
      <c r="J51" s="394"/>
      <c r="K51" s="395"/>
    </row>
    <row r="52" spans="2:11" ht="28.5" customHeight="1" x14ac:dyDescent="0.25">
      <c r="B52" s="341" t="s">
        <v>283</v>
      </c>
      <c r="C52" s="247" t="s">
        <v>362</v>
      </c>
      <c r="D52" s="247"/>
      <c r="E52" s="247"/>
      <c r="F52" s="247"/>
      <c r="G52" s="247"/>
      <c r="H52" s="247"/>
      <c r="I52" s="247"/>
      <c r="J52" s="329"/>
      <c r="K52" s="330"/>
    </row>
    <row r="53" spans="2:11" ht="30" customHeight="1" x14ac:dyDescent="0.25">
      <c r="B53" s="327" t="s">
        <v>284</v>
      </c>
      <c r="C53" s="294" t="s">
        <v>363</v>
      </c>
      <c r="D53" s="294"/>
      <c r="E53" s="294"/>
      <c r="F53" s="294"/>
      <c r="G53" s="294"/>
      <c r="H53" s="294"/>
      <c r="I53" s="294"/>
      <c r="J53" s="329"/>
      <c r="K53" s="330"/>
    </row>
    <row r="54" spans="2:11" ht="31.5" customHeight="1" x14ac:dyDescent="0.25">
      <c r="B54" s="342" t="s">
        <v>285</v>
      </c>
      <c r="C54" s="343" t="s">
        <v>281</v>
      </c>
      <c r="D54" s="343"/>
      <c r="E54" s="343"/>
      <c r="F54" s="343"/>
      <c r="G54" s="343"/>
      <c r="H54" s="343"/>
      <c r="I54" s="343"/>
      <c r="J54" s="329"/>
      <c r="K54" s="330"/>
    </row>
    <row r="55" spans="2:11" x14ac:dyDescent="0.25">
      <c r="B55" s="346"/>
      <c r="C55" s="347"/>
      <c r="D55" s="347"/>
      <c r="E55" s="372"/>
      <c r="F55" s="372"/>
      <c r="G55" s="349"/>
      <c r="H55" s="350"/>
      <c r="I55" s="347"/>
      <c r="J55" s="344" t="s">
        <v>281</v>
      </c>
      <c r="K55" s="345"/>
    </row>
    <row r="56" spans="2:11" x14ac:dyDescent="0.25">
      <c r="B56" s="346"/>
      <c r="C56" s="347"/>
      <c r="D56" s="347"/>
      <c r="E56" s="372"/>
      <c r="F56" s="372"/>
      <c r="G56" s="349"/>
      <c r="H56" s="350"/>
      <c r="I56" s="347"/>
      <c r="J56" s="351"/>
      <c r="K56" s="351"/>
    </row>
    <row r="57" spans="2:11" x14ac:dyDescent="0.25">
      <c r="B57" s="346"/>
      <c r="C57" s="347"/>
      <c r="D57" s="347"/>
      <c r="E57" s="372"/>
      <c r="F57" s="372"/>
      <c r="G57" s="349"/>
      <c r="H57" s="350"/>
      <c r="I57" s="347"/>
      <c r="J57" s="351"/>
      <c r="K57" s="351"/>
    </row>
    <row r="58" spans="2:11" x14ac:dyDescent="0.25">
      <c r="B58" s="346"/>
      <c r="C58" s="347"/>
      <c r="D58" s="347"/>
      <c r="E58" s="372"/>
      <c r="F58" s="372"/>
      <c r="G58" s="349"/>
      <c r="H58" s="350"/>
      <c r="I58" s="347"/>
      <c r="J58" s="351"/>
      <c r="K58" s="351"/>
    </row>
    <row r="59" spans="2:11" hidden="1" x14ac:dyDescent="0.25">
      <c r="B59" s="346"/>
      <c r="C59" s="347"/>
      <c r="D59" s="347"/>
      <c r="E59" s="372"/>
      <c r="F59" s="372"/>
      <c r="G59" s="349"/>
      <c r="H59" s="350"/>
      <c r="I59" s="347"/>
      <c r="J59" s="351"/>
      <c r="K59" s="351"/>
    </row>
    <row r="60" spans="2:11" ht="25.5" hidden="1" customHeight="1" x14ac:dyDescent="0.25">
      <c r="B60" s="346"/>
      <c r="C60" s="347"/>
      <c r="D60" s="347"/>
      <c r="E60" s="372"/>
      <c r="F60" s="372"/>
      <c r="G60" s="349"/>
      <c r="H60" s="350"/>
      <c r="I60" s="347"/>
      <c r="J60" s="351"/>
      <c r="K60" s="351"/>
    </row>
  </sheetData>
  <sheetProtection algorithmName="SHA-512" hashValue="DICanzqyj1ZE7j0ESJa12vc0twyxRh7X4ih6E+1ZHuJb6CzLRzJ5W6h7fOBt9I27StkoYxD/cZeWVlc/rBsZFA==" saltValue="in3gh3/WaGbdilPMq3FpiQ==" spinCount="100000" sheet="1" objects="1" scenarios="1"/>
  <mergeCells count="65">
    <mergeCell ref="J27:J37"/>
    <mergeCell ref="J51:K51"/>
    <mergeCell ref="J52:K52"/>
    <mergeCell ref="J53:K53"/>
    <mergeCell ref="J54:K54"/>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2"/>
      <c r="C2" s="233" t="s">
        <v>0</v>
      </c>
      <c r="D2" s="233"/>
      <c r="E2" s="233"/>
      <c r="F2" s="233"/>
      <c r="G2" s="233"/>
      <c r="H2" s="233"/>
      <c r="I2" s="234"/>
      <c r="J2" s="29"/>
      <c r="K2" s="29"/>
      <c r="M2" s="30" t="s">
        <v>61</v>
      </c>
    </row>
    <row r="3" spans="2:14" ht="25.5" customHeight="1" x14ac:dyDescent="0.25">
      <c r="B3" s="232"/>
      <c r="C3" s="235" t="s">
        <v>1</v>
      </c>
      <c r="D3" s="235"/>
      <c r="E3" s="235"/>
      <c r="F3" s="235"/>
      <c r="G3" s="235"/>
      <c r="H3" s="235"/>
      <c r="I3" s="234"/>
      <c r="J3" s="29"/>
      <c r="K3" s="29"/>
      <c r="M3" s="30" t="s">
        <v>62</v>
      </c>
    </row>
    <row r="4" spans="2:14" ht="25.5" customHeight="1" x14ac:dyDescent="0.25">
      <c r="B4" s="232"/>
      <c r="C4" s="235" t="s">
        <v>63</v>
      </c>
      <c r="D4" s="235"/>
      <c r="E4" s="235"/>
      <c r="F4" s="235"/>
      <c r="G4" s="235"/>
      <c r="H4" s="235"/>
      <c r="I4" s="234"/>
      <c r="J4" s="29"/>
      <c r="K4" s="29"/>
      <c r="M4" s="30" t="s">
        <v>64</v>
      </c>
    </row>
    <row r="5" spans="2:14" ht="25.5" customHeight="1" x14ac:dyDescent="0.25">
      <c r="B5" s="232"/>
      <c r="C5" s="235" t="s">
        <v>65</v>
      </c>
      <c r="D5" s="235"/>
      <c r="E5" s="235"/>
      <c r="F5" s="235"/>
      <c r="G5" s="236" t="s">
        <v>66</v>
      </c>
      <c r="H5" s="236"/>
      <c r="I5" s="234"/>
      <c r="J5" s="29"/>
      <c r="K5" s="29"/>
      <c r="M5" s="30" t="s">
        <v>67</v>
      </c>
    </row>
    <row r="6" spans="2:14" ht="23.25" customHeight="1" x14ac:dyDescent="0.25">
      <c r="B6" s="228" t="s">
        <v>68</v>
      </c>
      <c r="C6" s="228"/>
      <c r="D6" s="228"/>
      <c r="E6" s="228"/>
      <c r="F6" s="228"/>
      <c r="G6" s="228"/>
      <c r="H6" s="228"/>
      <c r="I6" s="228"/>
      <c r="J6" s="31"/>
      <c r="K6" s="31"/>
    </row>
    <row r="7" spans="2:14" ht="24" customHeight="1" x14ac:dyDescent="0.25">
      <c r="B7" s="229" t="s">
        <v>69</v>
      </c>
      <c r="C7" s="229"/>
      <c r="D7" s="229"/>
      <c r="E7" s="229"/>
      <c r="F7" s="229"/>
      <c r="G7" s="229"/>
      <c r="H7" s="229"/>
      <c r="I7" s="229"/>
      <c r="J7" s="32"/>
      <c r="K7" s="32"/>
    </row>
    <row r="8" spans="2:14" ht="24" customHeight="1" x14ac:dyDescent="0.25">
      <c r="B8" s="230" t="s">
        <v>70</v>
      </c>
      <c r="C8" s="230"/>
      <c r="D8" s="230"/>
      <c r="E8" s="230"/>
      <c r="F8" s="230"/>
      <c r="G8" s="230"/>
      <c r="H8" s="230"/>
      <c r="I8" s="230"/>
      <c r="J8" s="33"/>
      <c r="K8" s="33"/>
      <c r="N8" s="34" t="s">
        <v>71</v>
      </c>
    </row>
    <row r="9" spans="2:14" ht="30.75" customHeight="1" x14ac:dyDescent="0.25">
      <c r="B9" s="35" t="s">
        <v>72</v>
      </c>
      <c r="C9" s="36">
        <v>231</v>
      </c>
      <c r="D9" s="231" t="s">
        <v>73</v>
      </c>
      <c r="E9" s="231"/>
      <c r="F9" s="213" t="s">
        <v>74</v>
      </c>
      <c r="G9" s="213"/>
      <c r="H9" s="213"/>
      <c r="I9" s="213"/>
      <c r="J9" s="37"/>
      <c r="K9" s="37"/>
      <c r="M9" s="30" t="s">
        <v>75</v>
      </c>
      <c r="N9" s="34" t="s">
        <v>76</v>
      </c>
    </row>
    <row r="10" spans="2:14" ht="30.75" customHeight="1" x14ac:dyDescent="0.25">
      <c r="B10" s="38" t="s">
        <v>77</v>
      </c>
      <c r="C10" s="39" t="s">
        <v>78</v>
      </c>
      <c r="D10" s="222" t="s">
        <v>79</v>
      </c>
      <c r="E10" s="222"/>
      <c r="F10" s="223" t="s">
        <v>80</v>
      </c>
      <c r="G10" s="223"/>
      <c r="H10" s="41" t="s">
        <v>81</v>
      </c>
      <c r="I10" s="42" t="s">
        <v>78</v>
      </c>
      <c r="J10" s="43"/>
      <c r="K10" s="43"/>
      <c r="M10" s="30" t="s">
        <v>82</v>
      </c>
      <c r="N10" s="34" t="s">
        <v>83</v>
      </c>
    </row>
    <row r="11" spans="2:14" ht="30.75" customHeight="1" x14ac:dyDescent="0.25">
      <c r="B11" s="38" t="s">
        <v>84</v>
      </c>
      <c r="C11" s="224" t="s">
        <v>85</v>
      </c>
      <c r="D11" s="224"/>
      <c r="E11" s="224"/>
      <c r="F11" s="224"/>
      <c r="G11" s="41" t="s">
        <v>86</v>
      </c>
      <c r="H11" s="225">
        <v>1032</v>
      </c>
      <c r="I11" s="225"/>
      <c r="J11" s="44"/>
      <c r="K11" s="44"/>
      <c r="M11" s="30" t="s">
        <v>87</v>
      </c>
      <c r="N11" s="34" t="s">
        <v>42</v>
      </c>
    </row>
    <row r="12" spans="2:14" ht="30.75" customHeight="1" x14ac:dyDescent="0.25">
      <c r="B12" s="38" t="s">
        <v>88</v>
      </c>
      <c r="C12" s="226" t="s">
        <v>82</v>
      </c>
      <c r="D12" s="226"/>
      <c r="E12" s="226"/>
      <c r="F12" s="226"/>
      <c r="G12" s="41" t="s">
        <v>89</v>
      </c>
      <c r="H12" s="227" t="s">
        <v>90</v>
      </c>
      <c r="I12" s="227"/>
      <c r="J12" s="45"/>
      <c r="K12" s="45"/>
      <c r="M12" s="46" t="s">
        <v>91</v>
      </c>
    </row>
    <row r="13" spans="2:14" ht="30.75" customHeight="1" x14ac:dyDescent="0.25">
      <c r="B13" s="38" t="s">
        <v>92</v>
      </c>
      <c r="C13" s="216" t="s">
        <v>93</v>
      </c>
      <c r="D13" s="216"/>
      <c r="E13" s="216"/>
      <c r="F13" s="216"/>
      <c r="G13" s="216"/>
      <c r="H13" s="216"/>
      <c r="I13" s="216"/>
      <c r="J13" s="47"/>
      <c r="K13" s="47"/>
      <c r="M13" s="46"/>
    </row>
    <row r="14" spans="2:14" ht="30.75" customHeight="1" x14ac:dyDescent="0.25">
      <c r="B14" s="38" t="s">
        <v>94</v>
      </c>
      <c r="C14" s="211" t="s">
        <v>95</v>
      </c>
      <c r="D14" s="211"/>
      <c r="E14" s="211"/>
      <c r="F14" s="211"/>
      <c r="G14" s="211"/>
      <c r="H14" s="211"/>
      <c r="I14" s="211"/>
      <c r="J14" s="43"/>
      <c r="K14" s="43"/>
      <c r="M14" s="46"/>
      <c r="N14" s="34" t="s">
        <v>96</v>
      </c>
    </row>
    <row r="15" spans="2:14" ht="30.75" customHeight="1" x14ac:dyDescent="0.25">
      <c r="B15" s="38" t="s">
        <v>97</v>
      </c>
      <c r="C15" s="207" t="s">
        <v>98</v>
      </c>
      <c r="D15" s="207"/>
      <c r="E15" s="207"/>
      <c r="F15" s="207"/>
      <c r="G15" s="41" t="s">
        <v>99</v>
      </c>
      <c r="H15" s="211" t="s">
        <v>100</v>
      </c>
      <c r="I15" s="211"/>
      <c r="J15" s="43"/>
      <c r="K15" s="43"/>
      <c r="M15" s="46" t="s">
        <v>101</v>
      </c>
      <c r="N15" s="34" t="s">
        <v>78</v>
      </c>
    </row>
    <row r="16" spans="2:14" ht="30.75" customHeight="1" x14ac:dyDescent="0.25">
      <c r="B16" s="38" t="s">
        <v>102</v>
      </c>
      <c r="C16" s="221" t="s">
        <v>103</v>
      </c>
      <c r="D16" s="221"/>
      <c r="E16" s="221"/>
      <c r="F16" s="221"/>
      <c r="G16" s="41" t="s">
        <v>104</v>
      </c>
      <c r="H16" s="211" t="s">
        <v>42</v>
      </c>
      <c r="I16" s="211"/>
      <c r="J16" s="43"/>
      <c r="K16" s="43"/>
      <c r="M16" s="46" t="s">
        <v>105</v>
      </c>
    </row>
    <row r="17" spans="2:14" ht="36" customHeight="1" x14ac:dyDescent="0.25">
      <c r="B17" s="38" t="s">
        <v>106</v>
      </c>
      <c r="C17" s="216" t="s">
        <v>107</v>
      </c>
      <c r="D17" s="216"/>
      <c r="E17" s="216"/>
      <c r="F17" s="216"/>
      <c r="G17" s="216"/>
      <c r="H17" s="216"/>
      <c r="I17" s="216"/>
      <c r="J17" s="47"/>
      <c r="K17" s="47"/>
      <c r="M17" s="46" t="s">
        <v>108</v>
      </c>
      <c r="N17" s="34" t="s">
        <v>109</v>
      </c>
    </row>
    <row r="18" spans="2:14" ht="30.75" customHeight="1" x14ac:dyDescent="0.25">
      <c r="B18" s="38" t="s">
        <v>110</v>
      </c>
      <c r="C18" s="213" t="s">
        <v>111</v>
      </c>
      <c r="D18" s="213"/>
      <c r="E18" s="213"/>
      <c r="F18" s="213"/>
      <c r="G18" s="213"/>
      <c r="H18" s="213"/>
      <c r="I18" s="213"/>
      <c r="J18" s="48"/>
      <c r="K18" s="48"/>
      <c r="M18" s="46" t="s">
        <v>112</v>
      </c>
      <c r="N18" s="34" t="s">
        <v>113</v>
      </c>
    </row>
    <row r="19" spans="2:14" ht="30.75" customHeight="1" x14ac:dyDescent="0.25">
      <c r="B19" s="38" t="s">
        <v>114</v>
      </c>
      <c r="C19" s="213" t="s">
        <v>115</v>
      </c>
      <c r="D19" s="213"/>
      <c r="E19" s="213"/>
      <c r="F19" s="213"/>
      <c r="G19" s="213"/>
      <c r="H19" s="213"/>
      <c r="I19" s="213"/>
      <c r="J19" s="49"/>
      <c r="K19" s="49"/>
      <c r="M19" s="46"/>
      <c r="N19" s="34" t="s">
        <v>116</v>
      </c>
    </row>
    <row r="20" spans="2:14" ht="30.75" customHeight="1" x14ac:dyDescent="0.25">
      <c r="B20" s="38" t="s">
        <v>117</v>
      </c>
      <c r="C20" s="217" t="s">
        <v>52</v>
      </c>
      <c r="D20" s="217"/>
      <c r="E20" s="217"/>
      <c r="F20" s="217"/>
      <c r="G20" s="217"/>
      <c r="H20" s="217"/>
      <c r="I20" s="217"/>
      <c r="J20" s="50"/>
      <c r="K20" s="50"/>
      <c r="M20" s="46" t="s">
        <v>100</v>
      </c>
      <c r="N20" s="34" t="s">
        <v>118</v>
      </c>
    </row>
    <row r="21" spans="2:14" ht="27.75" customHeight="1" x14ac:dyDescent="0.25">
      <c r="B21" s="218" t="s">
        <v>119</v>
      </c>
      <c r="C21" s="219" t="s">
        <v>120</v>
      </c>
      <c r="D21" s="219"/>
      <c r="E21" s="219"/>
      <c r="F21" s="220" t="s">
        <v>121</v>
      </c>
      <c r="G21" s="220"/>
      <c r="H21" s="220"/>
      <c r="I21" s="220"/>
      <c r="J21" s="51"/>
      <c r="K21" s="51"/>
      <c r="M21" s="46" t="s">
        <v>122</v>
      </c>
      <c r="N21" s="34" t="s">
        <v>123</v>
      </c>
    </row>
    <row r="22" spans="2:14" ht="27" customHeight="1" x14ac:dyDescent="0.25">
      <c r="B22" s="218"/>
      <c r="C22" s="207" t="s">
        <v>124</v>
      </c>
      <c r="D22" s="207"/>
      <c r="E22" s="207"/>
      <c r="F22" s="213" t="s">
        <v>125</v>
      </c>
      <c r="G22" s="213"/>
      <c r="H22" s="213"/>
      <c r="I22" s="213"/>
      <c r="J22" s="49"/>
      <c r="K22" s="49"/>
      <c r="M22" s="46" t="s">
        <v>126</v>
      </c>
      <c r="N22" s="34" t="s">
        <v>127</v>
      </c>
    </row>
    <row r="23" spans="2:14" ht="39.75" customHeight="1" x14ac:dyDescent="0.25">
      <c r="B23" s="38" t="s">
        <v>128</v>
      </c>
      <c r="C23" s="210" t="s">
        <v>52</v>
      </c>
      <c r="D23" s="210"/>
      <c r="E23" s="210"/>
      <c r="F23" s="211" t="s">
        <v>52</v>
      </c>
      <c r="G23" s="211"/>
      <c r="H23" s="211"/>
      <c r="I23" s="211"/>
      <c r="J23" s="43"/>
      <c r="K23" s="43"/>
      <c r="M23" s="46"/>
      <c r="N23" s="34" t="s">
        <v>93</v>
      </c>
    </row>
    <row r="24" spans="2:14" ht="44.25" customHeight="1" x14ac:dyDescent="0.25">
      <c r="B24" s="38" t="s">
        <v>129</v>
      </c>
      <c r="C24" s="212" t="s">
        <v>130</v>
      </c>
      <c r="D24" s="212"/>
      <c r="E24" s="212"/>
      <c r="F24" s="213" t="s">
        <v>131</v>
      </c>
      <c r="G24" s="213"/>
      <c r="H24" s="213"/>
      <c r="I24" s="213"/>
      <c r="J24" s="48"/>
      <c r="K24" s="48"/>
      <c r="M24" s="52"/>
      <c r="N24" s="34" t="s">
        <v>132</v>
      </c>
    </row>
    <row r="25" spans="2:14" ht="29.25" customHeight="1" x14ac:dyDescent="0.25">
      <c r="B25" s="38" t="s">
        <v>133</v>
      </c>
      <c r="C25" s="214" t="s">
        <v>103</v>
      </c>
      <c r="D25" s="214"/>
      <c r="E25" s="214"/>
      <c r="F25" s="41" t="s">
        <v>134</v>
      </c>
      <c r="G25" s="215">
        <v>0.3</v>
      </c>
      <c r="H25" s="215"/>
      <c r="I25" s="215"/>
      <c r="J25" s="53"/>
      <c r="K25" s="53"/>
      <c r="M25" s="52"/>
    </row>
    <row r="26" spans="2:14" ht="27" customHeight="1" x14ac:dyDescent="0.25">
      <c r="B26" s="38" t="s">
        <v>135</v>
      </c>
      <c r="C26" s="207" t="s">
        <v>136</v>
      </c>
      <c r="D26" s="207"/>
      <c r="E26" s="207"/>
      <c r="F26" s="41" t="s">
        <v>137</v>
      </c>
      <c r="G26" s="208">
        <v>0.3</v>
      </c>
      <c r="H26" s="208"/>
      <c r="I26" s="208"/>
      <c r="J26" s="54"/>
      <c r="K26" s="54"/>
      <c r="M26" s="52"/>
    </row>
    <row r="27" spans="2:14" ht="47.25" customHeight="1" x14ac:dyDescent="0.25">
      <c r="B27" s="55" t="s">
        <v>138</v>
      </c>
      <c r="C27" s="209" t="s">
        <v>108</v>
      </c>
      <c r="D27" s="209"/>
      <c r="E27" s="209"/>
      <c r="F27" s="56" t="s">
        <v>139</v>
      </c>
      <c r="G27" s="208" t="s">
        <v>140</v>
      </c>
      <c r="H27" s="208"/>
      <c r="I27" s="208"/>
      <c r="J27" s="51"/>
      <c r="K27" s="51"/>
      <c r="M27" s="52"/>
    </row>
    <row r="28" spans="2:14" ht="30" customHeight="1" x14ac:dyDescent="0.25">
      <c r="B28" s="199" t="s">
        <v>141</v>
      </c>
      <c r="C28" s="199"/>
      <c r="D28" s="199"/>
      <c r="E28" s="199"/>
      <c r="F28" s="199"/>
      <c r="G28" s="199"/>
      <c r="H28" s="199"/>
      <c r="I28" s="199"/>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04" t="s">
        <v>53</v>
      </c>
      <c r="D42" s="204"/>
      <c r="E42" s="204"/>
      <c r="F42" s="204"/>
      <c r="G42" s="204"/>
      <c r="H42" s="204"/>
      <c r="I42" s="204"/>
      <c r="J42" s="71"/>
      <c r="K42" s="71"/>
    </row>
    <row r="43" spans="2:11" ht="29.25" customHeight="1" x14ac:dyDescent="0.25">
      <c r="B43" s="199" t="s">
        <v>164</v>
      </c>
      <c r="C43" s="199"/>
      <c r="D43" s="199"/>
      <c r="E43" s="199"/>
      <c r="F43" s="199"/>
      <c r="G43" s="199"/>
      <c r="H43" s="199"/>
      <c r="I43" s="199"/>
      <c r="J43" s="33"/>
      <c r="K43" s="33"/>
    </row>
    <row r="44" spans="2:11" ht="32.25" customHeight="1" x14ac:dyDescent="0.25">
      <c r="B44" s="205"/>
      <c r="C44" s="205"/>
      <c r="D44" s="205"/>
      <c r="E44" s="205"/>
      <c r="F44" s="205"/>
      <c r="G44" s="205"/>
      <c r="H44" s="205"/>
      <c r="I44" s="205"/>
      <c r="J44" s="33"/>
      <c r="K44" s="33"/>
    </row>
    <row r="45" spans="2:11" ht="32.25" customHeight="1" x14ac:dyDescent="0.25">
      <c r="B45" s="205"/>
      <c r="C45" s="205"/>
      <c r="D45" s="205"/>
      <c r="E45" s="205"/>
      <c r="F45" s="205"/>
      <c r="G45" s="205"/>
      <c r="H45" s="205"/>
      <c r="I45" s="205"/>
      <c r="J45" s="71"/>
      <c r="K45" s="71"/>
    </row>
    <row r="46" spans="2:11" ht="32.25" customHeight="1" x14ac:dyDescent="0.25">
      <c r="B46" s="205"/>
      <c r="C46" s="205"/>
      <c r="D46" s="205"/>
      <c r="E46" s="205"/>
      <c r="F46" s="205"/>
      <c r="G46" s="205"/>
      <c r="H46" s="205"/>
      <c r="I46" s="205"/>
      <c r="J46" s="71"/>
      <c r="K46" s="71"/>
    </row>
    <row r="47" spans="2:11" ht="32.25" customHeight="1" x14ac:dyDescent="0.25">
      <c r="B47" s="205"/>
      <c r="C47" s="205"/>
      <c r="D47" s="205"/>
      <c r="E47" s="205"/>
      <c r="F47" s="205"/>
      <c r="G47" s="205"/>
      <c r="H47" s="205"/>
      <c r="I47" s="205"/>
      <c r="J47" s="71"/>
      <c r="K47" s="71"/>
    </row>
    <row r="48" spans="2:11" ht="32.25" customHeight="1" x14ac:dyDescent="0.25">
      <c r="B48" s="205"/>
      <c r="C48" s="205"/>
      <c r="D48" s="205"/>
      <c r="E48" s="205"/>
      <c r="F48" s="205"/>
      <c r="G48" s="205"/>
      <c r="H48" s="205"/>
      <c r="I48" s="205"/>
      <c r="J48" s="31"/>
      <c r="K48" s="31"/>
    </row>
    <row r="49" spans="2:11" ht="83.25" customHeight="1" x14ac:dyDescent="0.25">
      <c r="B49" s="38" t="s">
        <v>165</v>
      </c>
      <c r="C49" s="204" t="s">
        <v>53</v>
      </c>
      <c r="D49" s="204"/>
      <c r="E49" s="204"/>
      <c r="F49" s="204"/>
      <c r="G49" s="204"/>
      <c r="H49" s="204"/>
      <c r="I49" s="204"/>
      <c r="J49" s="72"/>
      <c r="K49" s="72"/>
    </row>
    <row r="50" spans="2:11" ht="34.5" customHeight="1" x14ac:dyDescent="0.25">
      <c r="B50" s="38" t="s">
        <v>166</v>
      </c>
      <c r="C50" s="206" t="s">
        <v>140</v>
      </c>
      <c r="D50" s="206"/>
      <c r="E50" s="206"/>
      <c r="F50" s="206"/>
      <c r="G50" s="206"/>
      <c r="H50" s="206"/>
      <c r="I50" s="206"/>
      <c r="J50" s="72"/>
      <c r="K50" s="72"/>
    </row>
    <row r="51" spans="2:11" ht="34.5" customHeight="1" x14ac:dyDescent="0.25">
      <c r="B51" s="73" t="s">
        <v>167</v>
      </c>
      <c r="C51" s="198" t="s">
        <v>54</v>
      </c>
      <c r="D51" s="198"/>
      <c r="E51" s="198"/>
      <c r="F51" s="198"/>
      <c r="G51" s="198"/>
      <c r="H51" s="198"/>
      <c r="I51" s="198"/>
      <c r="J51" s="72"/>
      <c r="K51" s="72"/>
    </row>
    <row r="52" spans="2:11" ht="29.25" customHeight="1" x14ac:dyDescent="0.25">
      <c r="B52" s="199" t="s">
        <v>168</v>
      </c>
      <c r="C52" s="199"/>
      <c r="D52" s="199"/>
      <c r="E52" s="199"/>
      <c r="F52" s="199"/>
      <c r="G52" s="199"/>
      <c r="H52" s="199"/>
      <c r="I52" s="199"/>
      <c r="J52" s="72"/>
      <c r="K52" s="72"/>
    </row>
    <row r="53" spans="2:11" ht="33" customHeight="1" x14ac:dyDescent="0.25">
      <c r="B53" s="200" t="s">
        <v>169</v>
      </c>
      <c r="C53" s="74" t="s">
        <v>170</v>
      </c>
      <c r="D53" s="201" t="s">
        <v>171</v>
      </c>
      <c r="E53" s="201"/>
      <c r="F53" s="201"/>
      <c r="G53" s="202" t="s">
        <v>172</v>
      </c>
      <c r="H53" s="202"/>
      <c r="I53" s="202"/>
      <c r="J53" s="75"/>
      <c r="K53" s="75"/>
    </row>
    <row r="54" spans="2:11" ht="31.5" customHeight="1" x14ac:dyDescent="0.25">
      <c r="B54" s="200"/>
      <c r="C54" s="76"/>
      <c r="D54" s="190"/>
      <c r="E54" s="190"/>
      <c r="F54" s="190"/>
      <c r="G54" s="203"/>
      <c r="H54" s="203"/>
      <c r="I54" s="203"/>
      <c r="J54" s="75"/>
      <c r="K54" s="75"/>
    </row>
    <row r="55" spans="2:11" ht="31.5" customHeight="1" x14ac:dyDescent="0.25">
      <c r="B55" s="73" t="s">
        <v>173</v>
      </c>
      <c r="C55" s="194" t="s">
        <v>174</v>
      </c>
      <c r="D55" s="194"/>
      <c r="E55" s="195" t="s">
        <v>175</v>
      </c>
      <c r="F55" s="195"/>
      <c r="G55" s="196" t="s">
        <v>176</v>
      </c>
      <c r="H55" s="196"/>
      <c r="I55" s="196"/>
      <c r="J55" s="77"/>
      <c r="K55" s="77"/>
    </row>
    <row r="56" spans="2:11" ht="31.5" customHeight="1" x14ac:dyDescent="0.25">
      <c r="B56" s="73" t="s">
        <v>177</v>
      </c>
      <c r="C56" s="190" t="str">
        <f>+'[3]HV 1'!C56:D56</f>
        <v>NICOLAS ADOLFO CORREAL HUERTAS</v>
      </c>
      <c r="D56" s="190"/>
      <c r="E56" s="197" t="s">
        <v>178</v>
      </c>
      <c r="F56" s="197"/>
      <c r="G56" s="196" t="str">
        <f>+'[4]HV 1'!G56:I56</f>
        <v>DIANA VIDAL</v>
      </c>
      <c r="H56" s="196"/>
      <c r="I56" s="196"/>
      <c r="J56" s="77"/>
      <c r="K56" s="77"/>
    </row>
    <row r="57" spans="2:11" ht="31.5" customHeight="1" x14ac:dyDescent="0.25">
      <c r="B57" s="73" t="s">
        <v>179</v>
      </c>
      <c r="C57" s="190"/>
      <c r="D57" s="190"/>
      <c r="E57" s="191" t="s">
        <v>180</v>
      </c>
      <c r="F57" s="191"/>
      <c r="G57" s="192"/>
      <c r="H57" s="192"/>
      <c r="I57" s="192"/>
      <c r="J57" s="78"/>
      <c r="K57" s="78"/>
    </row>
    <row r="58" spans="2:11" ht="31.5" customHeight="1" x14ac:dyDescent="0.25">
      <c r="B58" s="79" t="s">
        <v>181</v>
      </c>
      <c r="C58" s="193"/>
      <c r="D58" s="193"/>
      <c r="E58" s="191"/>
      <c r="F58" s="191"/>
      <c r="G58" s="192"/>
      <c r="H58" s="192"/>
      <c r="I58" s="19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44"/>
      <c r="C1" s="245" t="s">
        <v>0</v>
      </c>
      <c r="D1" s="245"/>
      <c r="E1" s="245"/>
      <c r="F1" s="245"/>
      <c r="G1" s="245"/>
      <c r="H1" s="245"/>
      <c r="I1" s="245"/>
      <c r="J1" s="245"/>
    </row>
    <row r="2" spans="2:13" ht="18" customHeight="1" x14ac:dyDescent="0.25">
      <c r="B2" s="244"/>
      <c r="C2" s="245" t="s">
        <v>1</v>
      </c>
      <c r="D2" s="245"/>
      <c r="E2" s="245"/>
      <c r="F2" s="245"/>
      <c r="G2" s="245"/>
      <c r="H2" s="245"/>
      <c r="I2" s="245"/>
      <c r="J2" s="245"/>
    </row>
    <row r="3" spans="2:13" ht="18" customHeight="1" x14ac:dyDescent="0.25">
      <c r="B3" s="244"/>
      <c r="C3" s="245" t="s">
        <v>182</v>
      </c>
      <c r="D3" s="245"/>
      <c r="E3" s="245"/>
      <c r="F3" s="245"/>
      <c r="G3" s="245"/>
      <c r="H3" s="245"/>
      <c r="I3" s="245"/>
      <c r="J3" s="245"/>
    </row>
    <row r="4" spans="2:13" ht="18" customHeight="1" x14ac:dyDescent="0.25">
      <c r="B4" s="244"/>
      <c r="C4" s="245" t="s">
        <v>183</v>
      </c>
      <c r="D4" s="245"/>
      <c r="E4" s="245"/>
      <c r="F4" s="245"/>
      <c r="G4" s="246" t="s">
        <v>184</v>
      </c>
      <c r="H4" s="246"/>
      <c r="I4" s="245"/>
      <c r="J4" s="245"/>
    </row>
    <row r="5" spans="2:13" ht="18" customHeight="1" x14ac:dyDescent="0.25">
      <c r="B5" s="92"/>
      <c r="C5" s="29"/>
      <c r="D5" s="29"/>
      <c r="E5" s="29"/>
      <c r="F5" s="29"/>
      <c r="G5" s="29"/>
      <c r="H5" s="29"/>
      <c r="I5" s="29"/>
      <c r="J5" s="93"/>
    </row>
    <row r="6" spans="2:13" ht="51.75" customHeight="1" x14ac:dyDescent="0.25">
      <c r="B6" s="94" t="s">
        <v>185</v>
      </c>
      <c r="C6" s="243" t="str">
        <f>+'[5]Sección 1. Metas - Magnitud'!C7</f>
        <v>1032 - Gestión y control de tránsito y transporte</v>
      </c>
      <c r="D6" s="243"/>
      <c r="E6" s="243"/>
      <c r="F6" s="95"/>
      <c r="G6" s="29"/>
      <c r="H6" s="29"/>
      <c r="I6" s="29"/>
      <c r="J6" s="93"/>
    </row>
    <row r="7" spans="2:13" ht="32.25" customHeight="1" x14ac:dyDescent="0.25">
      <c r="B7" s="96" t="s">
        <v>186</v>
      </c>
      <c r="C7" s="243" t="str">
        <f>+'[5]Sección 1. Metas - Magnitud'!C8:F8</f>
        <v>Dirección de Control y Vigilancia</v>
      </c>
      <c r="D7" s="243"/>
      <c r="E7" s="243"/>
      <c r="F7" s="95"/>
      <c r="G7" s="29"/>
      <c r="H7" s="29"/>
      <c r="I7" s="29"/>
      <c r="J7" s="93"/>
    </row>
    <row r="8" spans="2:13" ht="32.25" customHeight="1" x14ac:dyDescent="0.25">
      <c r="B8" s="96" t="s">
        <v>187</v>
      </c>
      <c r="C8" s="243" t="str">
        <f>+'[5]Sección 1. Metas - Magnitud'!C9:F9</f>
        <v>Subsecretaría de Servicios de la Movilidad</v>
      </c>
      <c r="D8" s="243"/>
      <c r="E8" s="243"/>
      <c r="F8" s="97"/>
      <c r="G8" s="29"/>
      <c r="H8" s="29"/>
      <c r="I8" s="29"/>
      <c r="J8" s="93"/>
    </row>
    <row r="9" spans="2:13" ht="33.75" customHeight="1" x14ac:dyDescent="0.25">
      <c r="B9" s="96" t="s">
        <v>188</v>
      </c>
      <c r="C9" s="243" t="s">
        <v>189</v>
      </c>
      <c r="D9" s="243"/>
      <c r="E9" s="243"/>
      <c r="F9" s="95"/>
      <c r="G9" s="29"/>
      <c r="H9" s="29"/>
      <c r="I9" s="29"/>
      <c r="J9" s="93"/>
    </row>
    <row r="10" spans="2:13" ht="32.25" customHeight="1" x14ac:dyDescent="0.25">
      <c r="B10" s="96" t="s">
        <v>190</v>
      </c>
      <c r="C10" s="243" t="s">
        <v>95</v>
      </c>
      <c r="D10" s="243"/>
      <c r="E10" s="243"/>
    </row>
    <row r="12" spans="2:13" x14ac:dyDescent="0.25">
      <c r="B12" s="239" t="s">
        <v>191</v>
      </c>
      <c r="C12" s="239"/>
      <c r="D12" s="239"/>
      <c r="E12" s="239"/>
      <c r="F12" s="239"/>
      <c r="G12" s="239"/>
      <c r="H12" s="239"/>
      <c r="I12" s="240" t="s">
        <v>192</v>
      </c>
      <c r="J12" s="240"/>
      <c r="K12" s="240"/>
    </row>
    <row r="13" spans="2:13" s="98" customFormat="1" ht="30" customHeight="1" x14ac:dyDescent="0.25">
      <c r="B13" s="237" t="s">
        <v>193</v>
      </c>
      <c r="C13" s="237" t="s">
        <v>194</v>
      </c>
      <c r="D13" s="237" t="s">
        <v>195</v>
      </c>
      <c r="E13" s="237" t="s">
        <v>196</v>
      </c>
      <c r="F13" s="237" t="s">
        <v>197</v>
      </c>
      <c r="G13" s="237" t="s">
        <v>198</v>
      </c>
      <c r="H13" s="237" t="s">
        <v>199</v>
      </c>
      <c r="I13" s="241" t="s">
        <v>200</v>
      </c>
      <c r="J13" s="242" t="s">
        <v>201</v>
      </c>
      <c r="K13" s="241" t="s">
        <v>202</v>
      </c>
    </row>
    <row r="14" spans="2:13" s="98" customFormat="1" x14ac:dyDescent="0.25">
      <c r="B14" s="237"/>
      <c r="C14" s="237"/>
      <c r="D14" s="237"/>
      <c r="E14" s="237"/>
      <c r="F14" s="237"/>
      <c r="G14" s="237"/>
      <c r="H14" s="237"/>
      <c r="I14" s="241"/>
      <c r="J14" s="242"/>
      <c r="K14" s="241"/>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37" t="s">
        <v>209</v>
      </c>
      <c r="C18" s="237"/>
      <c r="D18" s="116">
        <f>SUM(D15:D17)</f>
        <v>0.25</v>
      </c>
      <c r="E18" s="238" t="s">
        <v>209</v>
      </c>
      <c r="F18" s="238"/>
      <c r="G18" s="116">
        <f>SUM(G15:G17)</f>
        <v>0.25</v>
      </c>
      <c r="H18" s="117"/>
      <c r="I18" s="118">
        <f>SUM(I15:I17)</f>
        <v>0.19</v>
      </c>
      <c r="J18" s="119"/>
      <c r="K18" s="119"/>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C45" sqref="C45:I45"/>
    </sheetView>
  </sheetViews>
  <sheetFormatPr baseColWidth="10" defaultColWidth="0" defaultRowHeight="15" zeroHeight="1" x14ac:dyDescent="0.25"/>
  <cols>
    <col min="1" max="1" width="1" style="259" customWidth="1"/>
    <col min="2" max="2" width="25.42578125" style="352" customWidth="1"/>
    <col min="3" max="3" width="14.42578125" style="259" customWidth="1"/>
    <col min="4" max="4" width="20.140625" style="259" customWidth="1"/>
    <col min="5" max="5" width="16.42578125" style="259" customWidth="1"/>
    <col min="6" max="6" width="25" style="259" customWidth="1"/>
    <col min="7" max="7" width="22" style="353" customWidth="1"/>
    <col min="8" max="8" width="20.42578125" style="259" customWidth="1"/>
    <col min="9" max="11" width="22.42578125" style="259" customWidth="1"/>
    <col min="12" max="23" width="9.140625" style="264" hidden="1" customWidth="1"/>
    <col min="24" max="1023" width="9.140625" style="259" hidden="1" customWidth="1"/>
    <col min="1024" max="1024" width="9.140625" style="265" hidden="1" customWidth="1"/>
    <col min="1025" max="1025" width="0" style="265" hidden="1" customWidth="1"/>
    <col min="1026" max="16384" width="9.140625" style="265" hidden="1"/>
  </cols>
  <sheetData>
    <row r="1" spans="2:13 1025:1025" ht="37.5" customHeight="1" x14ac:dyDescent="0.25">
      <c r="B1" s="260"/>
      <c r="C1" s="261" t="s">
        <v>1</v>
      </c>
      <c r="D1" s="261"/>
      <c r="E1" s="261"/>
      <c r="F1" s="261"/>
      <c r="G1" s="261"/>
      <c r="H1" s="261"/>
      <c r="I1" s="262"/>
      <c r="J1" s="263"/>
      <c r="K1" s="263"/>
      <c r="AMK1" s="265" t="s">
        <v>371</v>
      </c>
    </row>
    <row r="2" spans="2:13 1025:1025" ht="37.5" customHeight="1" x14ac:dyDescent="0.25">
      <c r="B2" s="260"/>
      <c r="C2" s="266" t="s">
        <v>210</v>
      </c>
      <c r="D2" s="266"/>
      <c r="E2" s="266"/>
      <c r="F2" s="266"/>
      <c r="G2" s="266"/>
      <c r="H2" s="266"/>
      <c r="I2" s="262"/>
      <c r="J2" s="263"/>
      <c r="K2" s="263"/>
    </row>
    <row r="3" spans="2:13 1025:1025" ht="37.5" customHeight="1" x14ac:dyDescent="0.25">
      <c r="B3" s="260"/>
      <c r="C3" s="266" t="s">
        <v>211</v>
      </c>
      <c r="D3" s="266"/>
      <c r="E3" s="266"/>
      <c r="F3" s="266" t="s">
        <v>212</v>
      </c>
      <c r="G3" s="266"/>
      <c r="H3" s="266"/>
      <c r="I3" s="262"/>
      <c r="J3" s="263"/>
      <c r="K3" s="263"/>
    </row>
    <row r="4" spans="2:13 1025:1025" ht="23.25" customHeight="1" x14ac:dyDescent="0.25">
      <c r="B4" s="267"/>
      <c r="C4" s="267"/>
      <c r="D4" s="267"/>
      <c r="E4" s="267"/>
      <c r="F4" s="267"/>
      <c r="G4" s="267"/>
      <c r="H4" s="267"/>
      <c r="I4" s="267"/>
      <c r="J4" s="268"/>
      <c r="K4" s="268"/>
    </row>
    <row r="5" spans="2:13 1025:1025" ht="24" customHeight="1" x14ac:dyDescent="0.25">
      <c r="B5" s="269" t="s">
        <v>213</v>
      </c>
      <c r="C5" s="269"/>
      <c r="D5" s="269"/>
      <c r="E5" s="269"/>
      <c r="F5" s="269"/>
      <c r="G5" s="269"/>
      <c r="H5" s="269"/>
      <c r="I5" s="269"/>
      <c r="J5" s="270"/>
      <c r="K5" s="270"/>
      <c r="M5" s="271" t="s">
        <v>71</v>
      </c>
    </row>
    <row r="6" spans="2:13 1025:1025" ht="30.75" customHeight="1" x14ac:dyDescent="0.25">
      <c r="B6" s="272" t="s">
        <v>214</v>
      </c>
      <c r="C6" s="273">
        <v>1</v>
      </c>
      <c r="D6" s="274" t="s">
        <v>215</v>
      </c>
      <c r="E6" s="274"/>
      <c r="F6" s="275" t="s">
        <v>216</v>
      </c>
      <c r="G6" s="275"/>
      <c r="H6" s="275"/>
      <c r="I6" s="275"/>
      <c r="J6" s="276"/>
      <c r="K6" s="276"/>
      <c r="M6" s="271" t="s">
        <v>76</v>
      </c>
    </row>
    <row r="7" spans="2:13 1025:1025" ht="30.75" customHeight="1" x14ac:dyDescent="0.25">
      <c r="B7" s="272" t="s">
        <v>217</v>
      </c>
      <c r="C7" s="273" t="s">
        <v>78</v>
      </c>
      <c r="D7" s="274" t="s">
        <v>218</v>
      </c>
      <c r="E7" s="274"/>
      <c r="F7" s="277" t="s">
        <v>219</v>
      </c>
      <c r="G7" s="277"/>
      <c r="H7" s="278" t="s">
        <v>220</v>
      </c>
      <c r="I7" s="279" t="s">
        <v>78</v>
      </c>
      <c r="J7" s="280"/>
      <c r="K7" s="280"/>
      <c r="M7" s="271" t="s">
        <v>83</v>
      </c>
    </row>
    <row r="8" spans="2:13 1025:1025" ht="30.75" customHeight="1" x14ac:dyDescent="0.25">
      <c r="B8" s="272" t="s">
        <v>221</v>
      </c>
      <c r="C8" s="277" t="s">
        <v>222</v>
      </c>
      <c r="D8" s="277"/>
      <c r="E8" s="277"/>
      <c r="F8" s="277"/>
      <c r="G8" s="278" t="s">
        <v>223</v>
      </c>
      <c r="H8" s="281">
        <v>7555</v>
      </c>
      <c r="I8" s="281"/>
      <c r="J8" s="282"/>
      <c r="K8" s="282"/>
      <c r="M8" s="271" t="s">
        <v>42</v>
      </c>
    </row>
    <row r="9" spans="2:13 1025:1025" ht="30.75" customHeight="1" x14ac:dyDescent="0.25">
      <c r="B9" s="272" t="s">
        <v>62</v>
      </c>
      <c r="C9" s="283" t="s">
        <v>82</v>
      </c>
      <c r="D9" s="283"/>
      <c r="E9" s="283"/>
      <c r="F9" s="283"/>
      <c r="G9" s="278" t="s">
        <v>224</v>
      </c>
      <c r="H9" s="284" t="s">
        <v>90</v>
      </c>
      <c r="I9" s="284"/>
      <c r="J9" s="285"/>
      <c r="K9" s="285"/>
    </row>
    <row r="10" spans="2:13 1025:1025" ht="30.75" customHeight="1" x14ac:dyDescent="0.25">
      <c r="B10" s="272" t="s">
        <v>225</v>
      </c>
      <c r="C10" s="250" t="s">
        <v>226</v>
      </c>
      <c r="D10" s="250"/>
      <c r="E10" s="250"/>
      <c r="F10" s="250"/>
      <c r="G10" s="250"/>
      <c r="H10" s="250"/>
      <c r="I10" s="250"/>
      <c r="J10" s="286"/>
      <c r="K10" s="286"/>
    </row>
    <row r="11" spans="2:13 1025:1025" ht="30.75" customHeight="1" x14ac:dyDescent="0.25">
      <c r="B11" s="272" t="s">
        <v>227</v>
      </c>
      <c r="C11" s="287" t="s">
        <v>228</v>
      </c>
      <c r="D11" s="287"/>
      <c r="E11" s="287"/>
      <c r="F11" s="287"/>
      <c r="G11" s="287"/>
      <c r="H11" s="287"/>
      <c r="I11" s="287"/>
      <c r="J11" s="280"/>
      <c r="K11" s="280"/>
      <c r="M11" s="271" t="s">
        <v>96</v>
      </c>
    </row>
    <row r="12" spans="2:13 1025:1025" ht="30.75" customHeight="1" x14ac:dyDescent="0.25">
      <c r="B12" s="272" t="s">
        <v>229</v>
      </c>
      <c r="C12" s="288" t="s">
        <v>230</v>
      </c>
      <c r="D12" s="288"/>
      <c r="E12" s="288"/>
      <c r="F12" s="288"/>
      <c r="G12" s="278" t="s">
        <v>231</v>
      </c>
      <c r="H12" s="289" t="s">
        <v>100</v>
      </c>
      <c r="I12" s="289"/>
      <c r="J12" s="280"/>
      <c r="K12" s="280"/>
      <c r="M12" s="271" t="s">
        <v>78</v>
      </c>
    </row>
    <row r="13" spans="2:13 1025:1025" ht="30.75" customHeight="1" x14ac:dyDescent="0.25">
      <c r="B13" s="272" t="s">
        <v>232</v>
      </c>
      <c r="C13" s="290" t="s">
        <v>233</v>
      </c>
      <c r="D13" s="290"/>
      <c r="E13" s="290"/>
      <c r="F13" s="290"/>
      <c r="G13" s="278" t="s">
        <v>234</v>
      </c>
      <c r="H13" s="287" t="s">
        <v>42</v>
      </c>
      <c r="I13" s="287"/>
      <c r="J13" s="280"/>
      <c r="K13" s="280"/>
    </row>
    <row r="14" spans="2:13 1025:1025" ht="35.25" customHeight="1" x14ac:dyDescent="0.25">
      <c r="B14" s="272" t="s">
        <v>235</v>
      </c>
      <c r="C14" s="291" t="s">
        <v>236</v>
      </c>
      <c r="D14" s="291"/>
      <c r="E14" s="291"/>
      <c r="F14" s="291"/>
      <c r="G14" s="291"/>
      <c r="H14" s="291"/>
      <c r="I14" s="291"/>
      <c r="J14" s="286"/>
      <c r="K14" s="286"/>
      <c r="M14" s="271"/>
    </row>
    <row r="15" spans="2:13 1025:1025" ht="30.75" customHeight="1" x14ac:dyDescent="0.25">
      <c r="B15" s="272" t="s">
        <v>237</v>
      </c>
      <c r="C15" s="292" t="s">
        <v>238</v>
      </c>
      <c r="D15" s="292"/>
      <c r="E15" s="292"/>
      <c r="F15" s="292"/>
      <c r="G15" s="292"/>
      <c r="H15" s="292"/>
      <c r="I15" s="292"/>
      <c r="J15" s="293"/>
      <c r="K15" s="293"/>
      <c r="M15" s="271"/>
    </row>
    <row r="16" spans="2:13 1025:1025" ht="30.75" customHeight="1" x14ac:dyDescent="0.25">
      <c r="B16" s="272" t="s">
        <v>239</v>
      </c>
      <c r="C16" s="294" t="s">
        <v>240</v>
      </c>
      <c r="D16" s="294"/>
      <c r="E16" s="294"/>
      <c r="F16" s="294"/>
      <c r="G16" s="294"/>
      <c r="H16" s="294"/>
      <c r="I16" s="294"/>
      <c r="J16" s="295"/>
      <c r="K16" s="295"/>
      <c r="M16" s="271"/>
    </row>
    <row r="17" spans="2:13" ht="30.75" customHeight="1" x14ac:dyDescent="0.25">
      <c r="B17" s="272" t="s">
        <v>241</v>
      </c>
      <c r="C17" s="287" t="s">
        <v>242</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277" t="s">
        <v>246</v>
      </c>
      <c r="D19" s="277"/>
      <c r="E19" s="277"/>
      <c r="F19" s="275" t="s">
        <v>247</v>
      </c>
      <c r="G19" s="275"/>
      <c r="H19" s="275"/>
      <c r="I19" s="275"/>
      <c r="J19" s="295"/>
      <c r="K19" s="295"/>
      <c r="M19" s="271"/>
    </row>
    <row r="20" spans="2:13" ht="39.75" customHeight="1" x14ac:dyDescent="0.25">
      <c r="B20" s="272" t="s">
        <v>248</v>
      </c>
      <c r="C20" s="301" t="s">
        <v>249</v>
      </c>
      <c r="D20" s="301"/>
      <c r="E20" s="301"/>
      <c r="F20" s="289" t="s">
        <v>250</v>
      </c>
      <c r="G20" s="289"/>
      <c r="H20" s="289"/>
      <c r="I20" s="289"/>
      <c r="J20" s="280"/>
      <c r="K20" s="280"/>
      <c r="M20" s="271"/>
    </row>
    <row r="21" spans="2:13" ht="60" customHeight="1" x14ac:dyDescent="0.25">
      <c r="B21" s="272" t="s">
        <v>251</v>
      </c>
      <c r="C21" s="277" t="s">
        <v>252</v>
      </c>
      <c r="D21" s="277"/>
      <c r="E21" s="277"/>
      <c r="F21" s="302" t="s">
        <v>253</v>
      </c>
      <c r="G21" s="302"/>
      <c r="H21" s="302"/>
      <c r="I21" s="302"/>
      <c r="J21" s="293"/>
      <c r="K21" s="293"/>
      <c r="M21" s="271"/>
    </row>
    <row r="22" spans="2:13" ht="23.25" customHeight="1" x14ac:dyDescent="0.25">
      <c r="B22" s="272" t="s">
        <v>254</v>
      </c>
      <c r="C22" s="303">
        <v>44927</v>
      </c>
      <c r="D22" s="303"/>
      <c r="E22" s="303"/>
      <c r="F22" s="278" t="s">
        <v>255</v>
      </c>
      <c r="G22" s="304">
        <v>4</v>
      </c>
      <c r="H22" s="278" t="s">
        <v>256</v>
      </c>
      <c r="I22" s="305">
        <v>10</v>
      </c>
      <c r="J22" s="306"/>
      <c r="K22" s="306"/>
    </row>
    <row r="23" spans="2:13" ht="27" customHeight="1" x14ac:dyDescent="0.25">
      <c r="B23" s="272" t="s">
        <v>257</v>
      </c>
      <c r="C23" s="303">
        <v>45291</v>
      </c>
      <c r="D23" s="303"/>
      <c r="E23" s="303"/>
      <c r="F23" s="278" t="s">
        <v>258</v>
      </c>
      <c r="G23" s="307">
        <v>4</v>
      </c>
      <c r="H23" s="307"/>
      <c r="I23" s="307"/>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18">
        <v>0.45</v>
      </c>
      <c r="D27" s="319">
        <v>0.45</v>
      </c>
      <c r="E27" s="120">
        <f t="shared" ref="E27:E38" si="0">IF(OR(C27=0,C27=""),0,D27/C27)</f>
        <v>1</v>
      </c>
      <c r="F27" s="320">
        <f>SUM(C27:C38)</f>
        <v>4</v>
      </c>
      <c r="G27" s="321">
        <f>SUM(D27:D38)</f>
        <v>2.8</v>
      </c>
      <c r="H27" s="322">
        <f>IF(D27="","",(D27*100%)/$G$23)</f>
        <v>0.1125</v>
      </c>
      <c r="I27" s="323">
        <f>G27+I22</f>
        <v>12.8</v>
      </c>
      <c r="J27" s="324"/>
      <c r="K27" s="324"/>
    </row>
    <row r="28" spans="2:13" ht="19.5" customHeight="1" x14ac:dyDescent="0.25">
      <c r="B28" s="317" t="s">
        <v>152</v>
      </c>
      <c r="C28" s="318">
        <v>0.35</v>
      </c>
      <c r="D28" s="319">
        <v>0.35</v>
      </c>
      <c r="E28" s="120">
        <f t="shared" si="0"/>
        <v>1</v>
      </c>
      <c r="F28" s="320"/>
      <c r="G28" s="321"/>
      <c r="H28" s="322">
        <f t="shared" ref="H28:H38" si="1">IF(D28="","",(D28*100%)/$G$23 + H27)</f>
        <v>0.2</v>
      </c>
      <c r="I28" s="323"/>
      <c r="J28" s="324"/>
      <c r="K28" s="324"/>
    </row>
    <row r="29" spans="2:13" ht="19.5" customHeight="1" x14ac:dyDescent="0.25">
      <c r="B29" s="317" t="s">
        <v>153</v>
      </c>
      <c r="C29" s="318">
        <v>0.2</v>
      </c>
      <c r="D29" s="319">
        <v>0.2</v>
      </c>
      <c r="E29" s="120">
        <f t="shared" si="0"/>
        <v>1</v>
      </c>
      <c r="F29" s="320"/>
      <c r="G29" s="321"/>
      <c r="H29" s="322">
        <f t="shared" si="1"/>
        <v>0.25</v>
      </c>
      <c r="I29" s="323"/>
      <c r="J29" s="324"/>
      <c r="K29" s="324"/>
    </row>
    <row r="30" spans="2:13" ht="19.5" customHeight="1" x14ac:dyDescent="0.25">
      <c r="B30" s="317" t="s">
        <v>154</v>
      </c>
      <c r="C30" s="318">
        <v>0.45</v>
      </c>
      <c r="D30" s="319">
        <v>0.45</v>
      </c>
      <c r="E30" s="120">
        <f t="shared" si="0"/>
        <v>1</v>
      </c>
      <c r="F30" s="320"/>
      <c r="G30" s="321"/>
      <c r="H30" s="322">
        <f t="shared" si="1"/>
        <v>0.36249999999999999</v>
      </c>
      <c r="I30" s="323"/>
      <c r="J30" s="324"/>
      <c r="K30" s="324"/>
    </row>
    <row r="31" spans="2:13" ht="19.5" customHeight="1" x14ac:dyDescent="0.25">
      <c r="B31" s="317" t="s">
        <v>155</v>
      </c>
      <c r="C31" s="318">
        <v>0.35</v>
      </c>
      <c r="D31" s="319">
        <v>0.35</v>
      </c>
      <c r="E31" s="120">
        <f t="shared" si="0"/>
        <v>1</v>
      </c>
      <c r="F31" s="320"/>
      <c r="G31" s="321"/>
      <c r="H31" s="322">
        <f t="shared" si="1"/>
        <v>0.44999999999999996</v>
      </c>
      <c r="I31" s="323"/>
      <c r="J31" s="324"/>
      <c r="K31" s="324"/>
    </row>
    <row r="32" spans="2:13" ht="19.5" customHeight="1" x14ac:dyDescent="0.25">
      <c r="B32" s="317" t="s">
        <v>156</v>
      </c>
      <c r="C32" s="318">
        <v>0.2</v>
      </c>
      <c r="D32" s="319">
        <v>0.2</v>
      </c>
      <c r="E32" s="120">
        <f t="shared" si="0"/>
        <v>1</v>
      </c>
      <c r="F32" s="320"/>
      <c r="G32" s="321"/>
      <c r="H32" s="322">
        <f t="shared" si="1"/>
        <v>0.49999999999999994</v>
      </c>
      <c r="I32" s="323"/>
      <c r="J32" s="324"/>
      <c r="K32" s="324"/>
    </row>
    <row r="33" spans="2:11" ht="19.5" customHeight="1" x14ac:dyDescent="0.25">
      <c r="B33" s="317" t="s">
        <v>157</v>
      </c>
      <c r="C33" s="318">
        <v>0.45</v>
      </c>
      <c r="D33" s="319">
        <v>0.45</v>
      </c>
      <c r="E33" s="120">
        <f t="shared" si="0"/>
        <v>1</v>
      </c>
      <c r="F33" s="320"/>
      <c r="G33" s="321"/>
      <c r="H33" s="322">
        <f t="shared" si="1"/>
        <v>0.61249999999999993</v>
      </c>
      <c r="I33" s="323"/>
      <c r="J33" s="324"/>
      <c r="K33" s="324"/>
    </row>
    <row r="34" spans="2:11" ht="19.5" customHeight="1" x14ac:dyDescent="0.25">
      <c r="B34" s="317" t="s">
        <v>158</v>
      </c>
      <c r="C34" s="318">
        <v>0.35</v>
      </c>
      <c r="D34" s="319">
        <v>0.35</v>
      </c>
      <c r="E34" s="120">
        <f t="shared" si="0"/>
        <v>1</v>
      </c>
      <c r="F34" s="320"/>
      <c r="G34" s="321"/>
      <c r="H34" s="322">
        <f t="shared" si="1"/>
        <v>0.7</v>
      </c>
      <c r="I34" s="323"/>
      <c r="J34" s="324"/>
      <c r="K34" s="324"/>
    </row>
    <row r="35" spans="2:11" ht="19.5" customHeight="1" x14ac:dyDescent="0.25">
      <c r="B35" s="317" t="s">
        <v>159</v>
      </c>
      <c r="C35" s="318">
        <v>0.2</v>
      </c>
      <c r="D35" s="325"/>
      <c r="E35" s="120">
        <f t="shared" si="0"/>
        <v>0</v>
      </c>
      <c r="F35" s="320"/>
      <c r="G35" s="321"/>
      <c r="H35" s="322" t="str">
        <f t="shared" si="1"/>
        <v/>
      </c>
      <c r="I35" s="323"/>
      <c r="J35" s="324"/>
      <c r="K35" s="324"/>
    </row>
    <row r="36" spans="2:11" ht="19.5" customHeight="1" x14ac:dyDescent="0.25">
      <c r="B36" s="317" t="s">
        <v>160</v>
      </c>
      <c r="C36" s="318">
        <v>0.45</v>
      </c>
      <c r="D36" s="326"/>
      <c r="E36" s="120">
        <f t="shared" si="0"/>
        <v>0</v>
      </c>
      <c r="F36" s="320"/>
      <c r="G36" s="321"/>
      <c r="H36" s="322" t="str">
        <f t="shared" si="1"/>
        <v/>
      </c>
      <c r="I36" s="323"/>
      <c r="J36" s="324"/>
      <c r="K36" s="324"/>
    </row>
    <row r="37" spans="2:11" ht="19.5" customHeight="1" x14ac:dyDescent="0.25">
      <c r="B37" s="317" t="s">
        <v>161</v>
      </c>
      <c r="C37" s="318">
        <v>0.35</v>
      </c>
      <c r="D37" s="325"/>
      <c r="E37" s="120">
        <f t="shared" si="0"/>
        <v>0</v>
      </c>
      <c r="F37" s="320"/>
      <c r="G37" s="321"/>
      <c r="H37" s="322" t="str">
        <f t="shared" si="1"/>
        <v/>
      </c>
      <c r="I37" s="323"/>
      <c r="J37" s="324"/>
      <c r="K37" s="324"/>
    </row>
    <row r="38" spans="2:11" ht="19.5" customHeight="1" x14ac:dyDescent="0.25">
      <c r="B38" s="317" t="s">
        <v>162</v>
      </c>
      <c r="C38" s="318">
        <v>0.2</v>
      </c>
      <c r="D38" s="325"/>
      <c r="E38" s="120">
        <f t="shared" si="0"/>
        <v>0</v>
      </c>
      <c r="F38" s="320"/>
      <c r="G38" s="321"/>
      <c r="H38" s="322" t="str">
        <f t="shared" si="1"/>
        <v/>
      </c>
      <c r="I38" s="323"/>
      <c r="J38" s="324"/>
      <c r="K38" s="324"/>
    </row>
    <row r="39" spans="2:11" ht="64.5" customHeight="1" x14ac:dyDescent="0.25">
      <c r="B39" s="327" t="s">
        <v>270</v>
      </c>
      <c r="C39" s="328" t="s">
        <v>381</v>
      </c>
      <c r="D39" s="328"/>
      <c r="E39" s="328"/>
      <c r="F39" s="328"/>
      <c r="G39" s="328"/>
      <c r="H39" s="328"/>
      <c r="I39" s="328"/>
      <c r="J39" s="329"/>
      <c r="K39" s="330"/>
    </row>
    <row r="40" spans="2:11" ht="35.450000000000003" customHeight="1" x14ac:dyDescent="0.25">
      <c r="B40" s="331"/>
      <c r="C40" s="331"/>
      <c r="D40" s="331"/>
      <c r="E40" s="331"/>
      <c r="F40" s="331"/>
      <c r="G40" s="331"/>
      <c r="H40" s="331"/>
      <c r="I40" s="331"/>
      <c r="J40" s="270"/>
      <c r="K40" s="270"/>
    </row>
    <row r="41" spans="2:11" ht="35.450000000000003" customHeight="1" x14ac:dyDescent="0.25">
      <c r="B41" s="331"/>
      <c r="C41" s="331"/>
      <c r="D41" s="331"/>
      <c r="E41" s="331"/>
      <c r="F41" s="331"/>
      <c r="G41" s="331"/>
      <c r="H41" s="331"/>
      <c r="I41" s="331"/>
      <c r="J41" s="332"/>
      <c r="K41" s="332"/>
    </row>
    <row r="42" spans="2:11" ht="35.450000000000003" customHeight="1" x14ac:dyDescent="0.25">
      <c r="B42" s="331"/>
      <c r="C42" s="331"/>
      <c r="D42" s="331"/>
      <c r="E42" s="331"/>
      <c r="F42" s="331"/>
      <c r="G42" s="331"/>
      <c r="H42" s="331"/>
      <c r="I42" s="331"/>
      <c r="J42" s="332"/>
      <c r="K42" s="332"/>
    </row>
    <row r="43" spans="2:11" ht="35.450000000000003" customHeight="1" x14ac:dyDescent="0.25">
      <c r="B43" s="331"/>
      <c r="C43" s="331"/>
      <c r="D43" s="331"/>
      <c r="E43" s="331"/>
      <c r="F43" s="331"/>
      <c r="G43" s="331"/>
      <c r="H43" s="331"/>
      <c r="I43" s="331"/>
      <c r="K43" s="332"/>
    </row>
    <row r="44" spans="2:11" ht="35.450000000000003" customHeight="1" x14ac:dyDescent="0.25">
      <c r="B44" s="331"/>
      <c r="C44" s="331"/>
      <c r="D44" s="331"/>
      <c r="E44" s="331"/>
      <c r="F44" s="331"/>
      <c r="G44" s="331"/>
      <c r="H44" s="331"/>
      <c r="I44" s="331"/>
      <c r="J44" s="268"/>
      <c r="K44" s="268"/>
    </row>
    <row r="45" spans="2:11" ht="75.75" customHeight="1" x14ac:dyDescent="0.25">
      <c r="B45" s="272" t="s">
        <v>271</v>
      </c>
      <c r="C45" s="328" t="s">
        <v>372</v>
      </c>
      <c r="D45" s="328"/>
      <c r="E45" s="328"/>
      <c r="F45" s="328"/>
      <c r="G45" s="328"/>
      <c r="H45" s="328"/>
      <c r="I45" s="328"/>
      <c r="J45" s="333"/>
      <c r="K45" s="334"/>
    </row>
    <row r="46" spans="2:11" ht="32.25" customHeight="1" x14ac:dyDescent="0.25">
      <c r="B46" s="272" t="s">
        <v>272</v>
      </c>
      <c r="C46" s="328" t="s">
        <v>273</v>
      </c>
      <c r="D46" s="328"/>
      <c r="E46" s="328"/>
      <c r="F46" s="328"/>
      <c r="G46" s="328"/>
      <c r="H46" s="328"/>
      <c r="I46" s="328"/>
      <c r="J46" s="335"/>
      <c r="K46" s="335"/>
    </row>
    <row r="47" spans="2:11" ht="66" customHeight="1" x14ac:dyDescent="0.25">
      <c r="B47" s="327" t="s">
        <v>274</v>
      </c>
      <c r="C47" s="275" t="s">
        <v>275</v>
      </c>
      <c r="D47" s="275"/>
      <c r="E47" s="275"/>
      <c r="F47" s="275"/>
      <c r="G47" s="275"/>
      <c r="H47" s="275"/>
      <c r="I47" s="275"/>
      <c r="J47" s="335"/>
      <c r="K47" s="335"/>
    </row>
    <row r="48" spans="2:11" ht="22.5" customHeight="1" x14ac:dyDescent="0.25">
      <c r="B48" s="312" t="s">
        <v>276</v>
      </c>
      <c r="C48" s="312"/>
      <c r="D48" s="312"/>
      <c r="E48" s="312"/>
      <c r="F48" s="312"/>
      <c r="G48" s="312"/>
      <c r="H48" s="312"/>
      <c r="I48" s="312"/>
      <c r="J48" s="335"/>
      <c r="K48" s="335"/>
    </row>
    <row r="49" spans="2:11" ht="22.5" customHeight="1" x14ac:dyDescent="0.25">
      <c r="B49" s="297" t="s">
        <v>277</v>
      </c>
      <c r="C49" s="314" t="s">
        <v>278</v>
      </c>
      <c r="D49" s="274" t="s">
        <v>279</v>
      </c>
      <c r="E49" s="274"/>
      <c r="F49" s="274"/>
      <c r="G49" s="336" t="s">
        <v>280</v>
      </c>
      <c r="H49" s="336"/>
      <c r="I49" s="336"/>
      <c r="J49" s="337"/>
      <c r="K49" s="337"/>
    </row>
    <row r="50" spans="2:11" ht="30.75" customHeight="1" x14ac:dyDescent="0.25">
      <c r="B50" s="297"/>
      <c r="C50" s="338" t="s">
        <v>281</v>
      </c>
      <c r="D50" s="339" t="s">
        <v>281</v>
      </c>
      <c r="E50" s="339"/>
      <c r="F50" s="339"/>
      <c r="G50" s="294" t="s">
        <v>281</v>
      </c>
      <c r="H50" s="294"/>
      <c r="I50" s="294"/>
      <c r="J50" s="337"/>
      <c r="K50" s="337"/>
    </row>
    <row r="51" spans="2:11" ht="32.25" customHeight="1" x14ac:dyDescent="0.25">
      <c r="B51" s="340" t="s">
        <v>282</v>
      </c>
      <c r="C51" s="250" t="s">
        <v>361</v>
      </c>
      <c r="D51" s="250"/>
      <c r="E51" s="250"/>
      <c r="F51" s="250"/>
      <c r="G51" s="250"/>
      <c r="H51" s="250"/>
      <c r="I51" s="250"/>
      <c r="J51" s="329"/>
      <c r="K51" s="330"/>
    </row>
    <row r="52" spans="2:11" ht="28.5" customHeight="1" x14ac:dyDescent="0.25">
      <c r="B52" s="341" t="s">
        <v>283</v>
      </c>
      <c r="C52" s="247" t="s">
        <v>362</v>
      </c>
      <c r="D52" s="247"/>
      <c r="E52" s="247"/>
      <c r="F52" s="247"/>
      <c r="G52" s="247"/>
      <c r="H52" s="247"/>
      <c r="I52" s="247"/>
      <c r="J52" s="329"/>
      <c r="K52" s="330"/>
    </row>
    <row r="53" spans="2:11" ht="30" customHeight="1" x14ac:dyDescent="0.25">
      <c r="B53" s="327" t="s">
        <v>284</v>
      </c>
      <c r="C53" s="294" t="s">
        <v>363</v>
      </c>
      <c r="D53" s="294"/>
      <c r="E53" s="294"/>
      <c r="F53" s="294"/>
      <c r="G53" s="294"/>
      <c r="H53" s="294"/>
      <c r="I53" s="294"/>
      <c r="J53" s="329"/>
      <c r="K53" s="330"/>
    </row>
    <row r="54" spans="2:11" ht="31.5" customHeight="1" x14ac:dyDescent="0.25">
      <c r="B54" s="342" t="s">
        <v>285</v>
      </c>
      <c r="C54" s="343" t="s">
        <v>281</v>
      </c>
      <c r="D54" s="343"/>
      <c r="E54" s="343"/>
      <c r="F54" s="343"/>
      <c r="G54" s="343"/>
      <c r="H54" s="343"/>
      <c r="I54" s="343"/>
      <c r="J54" s="344" t="s">
        <v>281</v>
      </c>
      <c r="K54" s="345"/>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W994oFezYEsgVfUC3mHQvdNU1PAdf/i5pMeoXbERV1FoZoddhvwOq4nG9/OXX/IrvOiSbaEZ8fhegGF+Qu1pMA==" saltValue="SDMNICAgvW6hPAe1kc9tCw==" spinCount="100000" sheet="1" objects="1" scenarios="1"/>
  <mergeCells count="64">
    <mergeCell ref="J54:K54"/>
    <mergeCell ref="J39:K39"/>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B1" zoomScale="90" zoomScaleNormal="90" workbookViewId="0">
      <selection activeCell="C45" sqref="C45:I45"/>
    </sheetView>
  </sheetViews>
  <sheetFormatPr baseColWidth="10" defaultColWidth="0" defaultRowHeight="15" zeroHeight="1" x14ac:dyDescent="0.25"/>
  <cols>
    <col min="1" max="1" width="1" style="354" customWidth="1"/>
    <col min="2" max="2" width="25.42578125" style="373" customWidth="1"/>
    <col min="3" max="3" width="14.42578125" style="354" customWidth="1"/>
    <col min="4" max="4" width="20.140625" style="354" customWidth="1"/>
    <col min="5" max="5" width="16.42578125" style="354" customWidth="1"/>
    <col min="6" max="6" width="25" style="354" customWidth="1"/>
    <col min="7" max="7" width="22" style="374" customWidth="1"/>
    <col min="8" max="8" width="20.42578125" style="354" customWidth="1"/>
    <col min="9" max="10" width="22.42578125" style="354" customWidth="1"/>
    <col min="11" max="11" width="26" style="354" customWidth="1"/>
    <col min="12" max="24" width="9.140625" style="356" hidden="1" customWidth="1"/>
    <col min="25" max="1024" width="9.140625" style="354" hidden="1" customWidth="1"/>
    <col min="1025" max="16384" width="9.140625" style="265" hidden="1"/>
  </cols>
  <sheetData>
    <row r="1" spans="2:14" ht="37.5" customHeight="1" x14ac:dyDescent="0.25">
      <c r="B1" s="355"/>
      <c r="C1" s="261" t="s">
        <v>1</v>
      </c>
      <c r="D1" s="261"/>
      <c r="E1" s="261"/>
      <c r="F1" s="261"/>
      <c r="G1" s="261"/>
      <c r="H1" s="261"/>
      <c r="I1" s="262"/>
      <c r="J1" s="263"/>
      <c r="K1" s="263"/>
      <c r="M1" s="357" t="s">
        <v>61</v>
      </c>
    </row>
    <row r="2" spans="2:14" ht="37.5" customHeight="1" x14ac:dyDescent="0.25">
      <c r="B2" s="355"/>
      <c r="C2" s="266" t="s">
        <v>210</v>
      </c>
      <c r="D2" s="266"/>
      <c r="E2" s="266"/>
      <c r="F2" s="266"/>
      <c r="G2" s="266"/>
      <c r="H2" s="266"/>
      <c r="I2" s="262"/>
      <c r="J2" s="263"/>
      <c r="K2" s="263"/>
      <c r="M2" s="357" t="s">
        <v>62</v>
      </c>
    </row>
    <row r="3" spans="2:14" ht="37.5" customHeight="1" x14ac:dyDescent="0.25">
      <c r="B3" s="355"/>
      <c r="C3" s="266" t="s">
        <v>211</v>
      </c>
      <c r="D3" s="266"/>
      <c r="E3" s="266"/>
      <c r="F3" s="266" t="s">
        <v>212</v>
      </c>
      <c r="G3" s="266"/>
      <c r="H3" s="266"/>
      <c r="I3" s="262"/>
      <c r="J3" s="263"/>
      <c r="K3" s="263"/>
      <c r="M3" s="357"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58" t="s">
        <v>71</v>
      </c>
    </row>
    <row r="6" spans="2:14" ht="30.75" customHeight="1" x14ac:dyDescent="0.25">
      <c r="B6" s="272" t="s">
        <v>214</v>
      </c>
      <c r="C6" s="273">
        <v>2</v>
      </c>
      <c r="D6" s="274" t="s">
        <v>215</v>
      </c>
      <c r="E6" s="274"/>
      <c r="F6" s="275" t="s">
        <v>286</v>
      </c>
      <c r="G6" s="275"/>
      <c r="H6" s="275"/>
      <c r="I6" s="275"/>
      <c r="J6" s="293"/>
      <c r="K6" s="293"/>
      <c r="M6" s="357" t="s">
        <v>75</v>
      </c>
      <c r="N6" s="358" t="s">
        <v>76</v>
      </c>
    </row>
    <row r="7" spans="2:14" ht="30.75" customHeight="1" x14ac:dyDescent="0.25">
      <c r="B7" s="272" t="s">
        <v>217</v>
      </c>
      <c r="C7" s="273" t="s">
        <v>78</v>
      </c>
      <c r="D7" s="274" t="s">
        <v>218</v>
      </c>
      <c r="E7" s="274"/>
      <c r="F7" s="277" t="s">
        <v>219</v>
      </c>
      <c r="G7" s="277"/>
      <c r="H7" s="278" t="s">
        <v>220</v>
      </c>
      <c r="I7" s="279" t="s">
        <v>78</v>
      </c>
      <c r="J7" s="280"/>
      <c r="K7" s="280"/>
      <c r="M7" s="357" t="s">
        <v>82</v>
      </c>
      <c r="N7" s="358" t="s">
        <v>83</v>
      </c>
    </row>
    <row r="8" spans="2:14" ht="30.75" customHeight="1" x14ac:dyDescent="0.25">
      <c r="B8" s="272" t="s">
        <v>221</v>
      </c>
      <c r="C8" s="277" t="s">
        <v>222</v>
      </c>
      <c r="D8" s="277"/>
      <c r="E8" s="277"/>
      <c r="F8" s="277"/>
      <c r="G8" s="278" t="s">
        <v>223</v>
      </c>
      <c r="H8" s="281">
        <v>7555</v>
      </c>
      <c r="I8" s="281"/>
      <c r="J8" s="282"/>
      <c r="K8" s="282"/>
      <c r="M8" s="357" t="s">
        <v>87</v>
      </c>
      <c r="N8" s="358" t="s">
        <v>42</v>
      </c>
    </row>
    <row r="9" spans="2:14" ht="30.75" customHeight="1" x14ac:dyDescent="0.25">
      <c r="B9" s="272" t="s">
        <v>62</v>
      </c>
      <c r="C9" s="283" t="s">
        <v>82</v>
      </c>
      <c r="D9" s="283"/>
      <c r="E9" s="283"/>
      <c r="F9" s="283"/>
      <c r="G9" s="278" t="s">
        <v>224</v>
      </c>
      <c r="H9" s="284" t="s">
        <v>90</v>
      </c>
      <c r="I9" s="284"/>
      <c r="J9" s="285"/>
      <c r="K9" s="285"/>
      <c r="M9" s="359" t="s">
        <v>91</v>
      </c>
    </row>
    <row r="10" spans="2:14" ht="30.75" customHeight="1" x14ac:dyDescent="0.25">
      <c r="B10" s="272" t="s">
        <v>225</v>
      </c>
      <c r="C10" s="250" t="s">
        <v>226</v>
      </c>
      <c r="D10" s="250"/>
      <c r="E10" s="250"/>
      <c r="F10" s="250"/>
      <c r="G10" s="250"/>
      <c r="H10" s="250"/>
      <c r="I10" s="250"/>
      <c r="J10" s="286"/>
      <c r="K10" s="286"/>
      <c r="M10" s="359"/>
    </row>
    <row r="11" spans="2:14" ht="30.75" customHeight="1" x14ac:dyDescent="0.25">
      <c r="B11" s="272" t="s">
        <v>227</v>
      </c>
      <c r="C11" s="287" t="s">
        <v>228</v>
      </c>
      <c r="D11" s="287"/>
      <c r="E11" s="287"/>
      <c r="F11" s="287"/>
      <c r="G11" s="287"/>
      <c r="H11" s="287"/>
      <c r="I11" s="287"/>
      <c r="J11" s="280"/>
      <c r="K11" s="280"/>
      <c r="M11" s="359"/>
      <c r="N11" s="358" t="s">
        <v>96</v>
      </c>
    </row>
    <row r="12" spans="2:14" ht="30.75" customHeight="1" x14ac:dyDescent="0.25">
      <c r="B12" s="272" t="s">
        <v>229</v>
      </c>
      <c r="C12" s="360" t="s">
        <v>287</v>
      </c>
      <c r="D12" s="360"/>
      <c r="E12" s="360"/>
      <c r="F12" s="360"/>
      <c r="G12" s="278" t="s">
        <v>231</v>
      </c>
      <c r="H12" s="289" t="s">
        <v>100</v>
      </c>
      <c r="I12" s="289"/>
      <c r="J12" s="280"/>
      <c r="K12" s="280"/>
      <c r="M12" s="359" t="s">
        <v>101</v>
      </c>
      <c r="N12" s="358" t="s">
        <v>78</v>
      </c>
    </row>
    <row r="13" spans="2:14" ht="30.75" customHeight="1" x14ac:dyDescent="0.25">
      <c r="B13" s="272" t="s">
        <v>232</v>
      </c>
      <c r="C13" s="290" t="s">
        <v>233</v>
      </c>
      <c r="D13" s="290"/>
      <c r="E13" s="290"/>
      <c r="F13" s="290"/>
      <c r="G13" s="278" t="s">
        <v>234</v>
      </c>
      <c r="H13" s="287" t="s">
        <v>42</v>
      </c>
      <c r="I13" s="287"/>
      <c r="J13" s="280"/>
      <c r="K13" s="280"/>
      <c r="M13" s="359" t="s">
        <v>105</v>
      </c>
    </row>
    <row r="14" spans="2:14" ht="42.75" customHeight="1" x14ac:dyDescent="0.25">
      <c r="B14" s="272" t="s">
        <v>235</v>
      </c>
      <c r="C14" s="291" t="s">
        <v>288</v>
      </c>
      <c r="D14" s="291"/>
      <c r="E14" s="291"/>
      <c r="F14" s="291"/>
      <c r="G14" s="291"/>
      <c r="H14" s="291"/>
      <c r="I14" s="291"/>
      <c r="J14" s="286"/>
      <c r="K14" s="286"/>
      <c r="M14" s="359" t="s">
        <v>108</v>
      </c>
      <c r="N14" s="358"/>
    </row>
    <row r="15" spans="2:14" ht="30.75" customHeight="1" x14ac:dyDescent="0.25">
      <c r="B15" s="272" t="s">
        <v>237</v>
      </c>
      <c r="C15" s="292" t="s">
        <v>238</v>
      </c>
      <c r="D15" s="292"/>
      <c r="E15" s="292"/>
      <c r="F15" s="292"/>
      <c r="G15" s="292"/>
      <c r="H15" s="292"/>
      <c r="I15" s="292"/>
      <c r="J15" s="293"/>
      <c r="K15" s="293"/>
      <c r="M15" s="359" t="s">
        <v>112</v>
      </c>
      <c r="N15" s="358"/>
    </row>
    <row r="16" spans="2:14" ht="30.75" customHeight="1" x14ac:dyDescent="0.25">
      <c r="B16" s="272" t="s">
        <v>239</v>
      </c>
      <c r="C16" s="294" t="s">
        <v>289</v>
      </c>
      <c r="D16" s="294"/>
      <c r="E16" s="294"/>
      <c r="F16" s="294"/>
      <c r="G16" s="294"/>
      <c r="H16" s="294"/>
      <c r="I16" s="294"/>
      <c r="J16" s="295"/>
      <c r="K16" s="295"/>
      <c r="M16" s="359"/>
      <c r="N16" s="358"/>
    </row>
    <row r="17" spans="2:14" ht="30.75" customHeight="1" x14ac:dyDescent="0.25">
      <c r="B17" s="272" t="s">
        <v>241</v>
      </c>
      <c r="C17" s="287" t="s">
        <v>290</v>
      </c>
      <c r="D17" s="287"/>
      <c r="E17" s="287"/>
      <c r="F17" s="287"/>
      <c r="G17" s="287"/>
      <c r="H17" s="287"/>
      <c r="I17" s="287"/>
      <c r="J17" s="296"/>
      <c r="K17" s="296"/>
      <c r="M17" s="359" t="s">
        <v>100</v>
      </c>
      <c r="N17" s="358"/>
    </row>
    <row r="18" spans="2:14" ht="18" customHeight="1" x14ac:dyDescent="0.25">
      <c r="B18" s="297" t="s">
        <v>243</v>
      </c>
      <c r="C18" s="298" t="s">
        <v>244</v>
      </c>
      <c r="D18" s="298"/>
      <c r="E18" s="298"/>
      <c r="F18" s="299" t="s">
        <v>245</v>
      </c>
      <c r="G18" s="299"/>
      <c r="H18" s="299"/>
      <c r="I18" s="299"/>
      <c r="J18" s="300"/>
      <c r="K18" s="300"/>
      <c r="M18" s="359" t="s">
        <v>122</v>
      </c>
      <c r="N18" s="358"/>
    </row>
    <row r="19" spans="2:14" ht="39.75" customHeight="1" x14ac:dyDescent="0.25">
      <c r="B19" s="297"/>
      <c r="C19" s="339" t="s">
        <v>291</v>
      </c>
      <c r="D19" s="339"/>
      <c r="E19" s="339"/>
      <c r="F19" s="294" t="s">
        <v>292</v>
      </c>
      <c r="G19" s="294"/>
      <c r="H19" s="294"/>
      <c r="I19" s="294"/>
      <c r="J19" s="295"/>
      <c r="K19" s="295"/>
      <c r="M19" s="359" t="s">
        <v>126</v>
      </c>
      <c r="N19" s="358"/>
    </row>
    <row r="20" spans="2:14" ht="39.75" customHeight="1" x14ac:dyDescent="0.25">
      <c r="B20" s="272" t="s">
        <v>248</v>
      </c>
      <c r="C20" s="301" t="s">
        <v>293</v>
      </c>
      <c r="D20" s="301"/>
      <c r="E20" s="301"/>
      <c r="F20" s="289" t="s">
        <v>294</v>
      </c>
      <c r="G20" s="289"/>
      <c r="H20" s="289"/>
      <c r="I20" s="289"/>
      <c r="J20" s="280"/>
      <c r="K20" s="280"/>
      <c r="M20" s="359"/>
      <c r="N20" s="358"/>
    </row>
    <row r="21" spans="2:14" ht="80.25" customHeight="1" x14ac:dyDescent="0.25">
      <c r="B21" s="272" t="s">
        <v>251</v>
      </c>
      <c r="C21" s="361" t="s">
        <v>370</v>
      </c>
      <c r="D21" s="361"/>
      <c r="E21" s="361"/>
      <c r="F21" s="302" t="s">
        <v>295</v>
      </c>
      <c r="G21" s="302"/>
      <c r="H21" s="302"/>
      <c r="I21" s="302"/>
      <c r="J21" s="293"/>
      <c r="K21" s="293"/>
      <c r="M21" s="362"/>
      <c r="N21" s="358"/>
    </row>
    <row r="22" spans="2:14" ht="23.25" customHeight="1" x14ac:dyDescent="0.25">
      <c r="B22" s="272" t="s">
        <v>254</v>
      </c>
      <c r="C22" s="303">
        <v>44927</v>
      </c>
      <c r="D22" s="303"/>
      <c r="E22" s="303"/>
      <c r="F22" s="278" t="s">
        <v>255</v>
      </c>
      <c r="G22" s="304">
        <v>1</v>
      </c>
      <c r="H22" s="278" t="s">
        <v>256</v>
      </c>
      <c r="I22" s="363">
        <v>3</v>
      </c>
      <c r="J22" s="364"/>
      <c r="K22" s="364"/>
      <c r="M22" s="362"/>
    </row>
    <row r="23" spans="2:14" ht="27" customHeight="1" x14ac:dyDescent="0.25">
      <c r="B23" s="272" t="s">
        <v>257</v>
      </c>
      <c r="C23" s="303">
        <v>45291</v>
      </c>
      <c r="D23" s="303"/>
      <c r="E23" s="303"/>
      <c r="F23" s="278" t="s">
        <v>258</v>
      </c>
      <c r="G23" s="365">
        <v>1</v>
      </c>
      <c r="H23" s="365"/>
      <c r="I23" s="365"/>
      <c r="J23" s="366"/>
      <c r="K23" s="366"/>
      <c r="M23" s="362"/>
    </row>
    <row r="24" spans="2:14" ht="30.75" customHeight="1" x14ac:dyDescent="0.25">
      <c r="B24" s="309" t="s">
        <v>259</v>
      </c>
      <c r="C24" s="310" t="s">
        <v>112</v>
      </c>
      <c r="D24" s="310"/>
      <c r="E24" s="310"/>
      <c r="F24" s="367" t="s">
        <v>260</v>
      </c>
      <c r="G24" s="294" t="s">
        <v>261</v>
      </c>
      <c r="H24" s="294"/>
      <c r="I24" s="294"/>
      <c r="J24" s="300"/>
      <c r="K24" s="300"/>
      <c r="M24" s="362"/>
    </row>
    <row r="25" spans="2:14" ht="22.5" customHeight="1" x14ac:dyDescent="0.25">
      <c r="B25" s="312" t="s">
        <v>262</v>
      </c>
      <c r="C25" s="312"/>
      <c r="D25" s="312"/>
      <c r="E25" s="312"/>
      <c r="F25" s="312"/>
      <c r="G25" s="312"/>
      <c r="H25" s="312"/>
      <c r="I25" s="312"/>
      <c r="J25" s="270"/>
      <c r="K25" s="270"/>
      <c r="M25" s="362"/>
    </row>
    <row r="26" spans="2:14" ht="43.5" customHeight="1" x14ac:dyDescent="0.25">
      <c r="B26" s="313" t="s">
        <v>142</v>
      </c>
      <c r="C26" s="314" t="s">
        <v>263</v>
      </c>
      <c r="D26" s="314" t="s">
        <v>264</v>
      </c>
      <c r="E26" s="315" t="s">
        <v>265</v>
      </c>
      <c r="F26" s="314" t="s">
        <v>266</v>
      </c>
      <c r="G26" s="314" t="s">
        <v>267</v>
      </c>
      <c r="H26" s="315" t="s">
        <v>268</v>
      </c>
      <c r="I26" s="316" t="s">
        <v>269</v>
      </c>
      <c r="J26" s="295"/>
      <c r="K26" s="295"/>
      <c r="M26" s="362"/>
    </row>
    <row r="27" spans="2:14" ht="19.5" customHeight="1" x14ac:dyDescent="0.25">
      <c r="B27" s="317" t="s">
        <v>151</v>
      </c>
      <c r="C27" s="318">
        <v>4.7100000000000003E-2</v>
      </c>
      <c r="D27" s="319">
        <v>4.7100000000000003E-2</v>
      </c>
      <c r="E27" s="121">
        <f t="shared" ref="E27:E38" si="0">IF(OR(C27=0,C27=""),0,D27/C27)</f>
        <v>1</v>
      </c>
      <c r="F27" s="368">
        <f>SUM(C27:C38)</f>
        <v>1</v>
      </c>
      <c r="G27" s="321">
        <f>SUM(D27:D38)</f>
        <v>0.72070000000000001</v>
      </c>
      <c r="H27" s="322">
        <f>IF(D27="","",(D27*100%)/$G$23)</f>
        <v>4.7100000000000003E-2</v>
      </c>
      <c r="I27" s="323">
        <f>G27+I22</f>
        <v>3.7206999999999999</v>
      </c>
      <c r="J27" s="324"/>
      <c r="K27" s="324"/>
      <c r="M27" s="362"/>
    </row>
    <row r="28" spans="2:14" ht="19.5" customHeight="1" x14ac:dyDescent="0.25">
      <c r="B28" s="317" t="s">
        <v>152</v>
      </c>
      <c r="C28" s="318">
        <v>0.28239999999999998</v>
      </c>
      <c r="D28" s="319">
        <v>0.28239999999999998</v>
      </c>
      <c r="E28" s="121">
        <f t="shared" si="0"/>
        <v>1</v>
      </c>
      <c r="F28" s="368"/>
      <c r="G28" s="321"/>
      <c r="H28" s="322">
        <f t="shared" ref="H28:H38" si="1">IF(D28="","",(D28*100%)/$G$23+H27)</f>
        <v>0.32950000000000002</v>
      </c>
      <c r="I28" s="323"/>
      <c r="J28" s="324"/>
      <c r="K28" s="324"/>
      <c r="M28" s="362"/>
    </row>
    <row r="29" spans="2:14" ht="19.5" customHeight="1" x14ac:dyDescent="0.25">
      <c r="B29" s="317" t="s">
        <v>153</v>
      </c>
      <c r="C29" s="318">
        <v>0.14130000000000001</v>
      </c>
      <c r="D29" s="319">
        <v>0.14130000000000001</v>
      </c>
      <c r="E29" s="121">
        <f t="shared" si="0"/>
        <v>1</v>
      </c>
      <c r="F29" s="368"/>
      <c r="G29" s="321"/>
      <c r="H29" s="322">
        <f t="shared" si="1"/>
        <v>0.4708</v>
      </c>
      <c r="I29" s="323"/>
      <c r="J29" s="324"/>
      <c r="K29" s="324"/>
      <c r="M29" s="362"/>
    </row>
    <row r="30" spans="2:14" ht="19.5" customHeight="1" x14ac:dyDescent="0.25">
      <c r="B30" s="317" t="s">
        <v>154</v>
      </c>
      <c r="C30" s="318">
        <v>4.41E-2</v>
      </c>
      <c r="D30" s="319">
        <v>4.41E-2</v>
      </c>
      <c r="E30" s="121">
        <f t="shared" si="0"/>
        <v>1</v>
      </c>
      <c r="F30" s="368"/>
      <c r="G30" s="321"/>
      <c r="H30" s="322">
        <f t="shared" si="1"/>
        <v>0.51490000000000002</v>
      </c>
      <c r="I30" s="323"/>
      <c r="J30" s="324"/>
      <c r="K30" s="324"/>
    </row>
    <row r="31" spans="2:14" ht="19.5" customHeight="1" x14ac:dyDescent="0.25">
      <c r="B31" s="317" t="s">
        <v>155</v>
      </c>
      <c r="C31" s="318">
        <v>4.41E-2</v>
      </c>
      <c r="D31" s="319">
        <v>4.41E-2</v>
      </c>
      <c r="E31" s="121">
        <f t="shared" si="0"/>
        <v>1</v>
      </c>
      <c r="F31" s="368"/>
      <c r="G31" s="321"/>
      <c r="H31" s="322">
        <f t="shared" si="1"/>
        <v>0.55900000000000005</v>
      </c>
      <c r="I31" s="323"/>
      <c r="J31" s="324"/>
      <c r="K31" s="324"/>
    </row>
    <row r="32" spans="2:14" ht="19.5" customHeight="1" x14ac:dyDescent="0.25">
      <c r="B32" s="317" t="s">
        <v>156</v>
      </c>
      <c r="C32" s="318">
        <v>5.8799999999999998E-2</v>
      </c>
      <c r="D32" s="319">
        <v>5.8799999999999998E-2</v>
      </c>
      <c r="E32" s="121">
        <f t="shared" si="0"/>
        <v>1</v>
      </c>
      <c r="F32" s="368"/>
      <c r="G32" s="321"/>
      <c r="H32" s="322">
        <f t="shared" si="1"/>
        <v>0.61780000000000002</v>
      </c>
      <c r="I32" s="323"/>
      <c r="J32" s="324"/>
      <c r="K32" s="324"/>
    </row>
    <row r="33" spans="2:11" ht="19.5" customHeight="1" x14ac:dyDescent="0.25">
      <c r="B33" s="317" t="s">
        <v>157</v>
      </c>
      <c r="C33" s="318">
        <v>5.8799999999999998E-2</v>
      </c>
      <c r="D33" s="319">
        <v>5.8799999999999998E-2</v>
      </c>
      <c r="E33" s="121">
        <f t="shared" si="0"/>
        <v>1</v>
      </c>
      <c r="F33" s="368"/>
      <c r="G33" s="321"/>
      <c r="H33" s="322">
        <f t="shared" si="1"/>
        <v>0.67659999999999998</v>
      </c>
      <c r="I33" s="323"/>
      <c r="J33" s="324"/>
      <c r="K33" s="324"/>
    </row>
    <row r="34" spans="2:11" ht="19.5" customHeight="1" x14ac:dyDescent="0.25">
      <c r="B34" s="317" t="s">
        <v>158</v>
      </c>
      <c r="C34" s="318">
        <v>4.41E-2</v>
      </c>
      <c r="D34" s="319">
        <v>4.41E-2</v>
      </c>
      <c r="E34" s="121">
        <f t="shared" si="0"/>
        <v>1</v>
      </c>
      <c r="F34" s="368"/>
      <c r="G34" s="321"/>
      <c r="H34" s="322">
        <f t="shared" si="1"/>
        <v>0.72070000000000001</v>
      </c>
      <c r="I34" s="323"/>
      <c r="J34" s="324"/>
      <c r="K34" s="324"/>
    </row>
    <row r="35" spans="2:11" ht="19.5" customHeight="1" x14ac:dyDescent="0.25">
      <c r="B35" s="317" t="s">
        <v>159</v>
      </c>
      <c r="C35" s="318">
        <v>4.41E-2</v>
      </c>
      <c r="D35" s="319"/>
      <c r="E35" s="121">
        <f t="shared" si="0"/>
        <v>0</v>
      </c>
      <c r="F35" s="368"/>
      <c r="G35" s="321"/>
      <c r="H35" s="322" t="str">
        <f t="shared" si="1"/>
        <v/>
      </c>
      <c r="I35" s="323"/>
      <c r="J35" s="324"/>
      <c r="K35" s="324"/>
    </row>
    <row r="36" spans="2:11" ht="19.5" customHeight="1" x14ac:dyDescent="0.25">
      <c r="B36" s="317" t="s">
        <v>160</v>
      </c>
      <c r="C36" s="318">
        <v>7.8399999999999997E-2</v>
      </c>
      <c r="D36" s="369"/>
      <c r="E36" s="121">
        <f t="shared" si="0"/>
        <v>0</v>
      </c>
      <c r="F36" s="368"/>
      <c r="G36" s="321"/>
      <c r="H36" s="322" t="str">
        <f t="shared" si="1"/>
        <v/>
      </c>
      <c r="I36" s="323"/>
      <c r="J36" s="324"/>
      <c r="K36" s="324"/>
    </row>
    <row r="37" spans="2:11" ht="19.5" customHeight="1" x14ac:dyDescent="0.25">
      <c r="B37" s="317" t="s">
        <v>161</v>
      </c>
      <c r="C37" s="318">
        <v>7.8399999999999997E-2</v>
      </c>
      <c r="D37" s="319"/>
      <c r="E37" s="121">
        <f t="shared" si="0"/>
        <v>0</v>
      </c>
      <c r="F37" s="368"/>
      <c r="G37" s="321"/>
      <c r="H37" s="322" t="str">
        <f t="shared" si="1"/>
        <v/>
      </c>
      <c r="I37" s="323"/>
      <c r="J37" s="324"/>
      <c r="K37" s="324"/>
    </row>
    <row r="38" spans="2:11" ht="19.5" customHeight="1" x14ac:dyDescent="0.25">
      <c r="B38" s="317" t="s">
        <v>162</v>
      </c>
      <c r="C38" s="318">
        <v>7.8399999999999997E-2</v>
      </c>
      <c r="D38" s="319"/>
      <c r="E38" s="121">
        <f t="shared" si="0"/>
        <v>0</v>
      </c>
      <c r="F38" s="368"/>
      <c r="G38" s="321"/>
      <c r="H38" s="322" t="str">
        <f t="shared" si="1"/>
        <v/>
      </c>
      <c r="I38" s="323"/>
      <c r="J38" s="324"/>
      <c r="K38" s="324"/>
    </row>
    <row r="39" spans="2:11" ht="114.75" customHeight="1" x14ac:dyDescent="0.25">
      <c r="B39" s="327" t="s">
        <v>270</v>
      </c>
      <c r="C39" s="275" t="s">
        <v>375</v>
      </c>
      <c r="D39" s="275"/>
      <c r="E39" s="275"/>
      <c r="F39" s="275"/>
      <c r="G39" s="275"/>
      <c r="H39" s="275"/>
      <c r="I39" s="275"/>
      <c r="J39" s="370"/>
      <c r="K39" s="371"/>
    </row>
    <row r="40" spans="2:11" ht="37.35" customHeight="1" x14ac:dyDescent="0.25">
      <c r="B40" s="331"/>
      <c r="C40" s="331"/>
      <c r="D40" s="331"/>
      <c r="E40" s="331"/>
      <c r="F40" s="331"/>
      <c r="G40" s="331"/>
      <c r="H40" s="331"/>
      <c r="I40" s="331"/>
      <c r="J40" s="270"/>
      <c r="K40" s="270"/>
    </row>
    <row r="41" spans="2:11" ht="37.35" customHeight="1" x14ac:dyDescent="0.25">
      <c r="B41" s="331"/>
      <c r="C41" s="331"/>
      <c r="D41" s="331"/>
      <c r="E41" s="331"/>
      <c r="F41" s="331"/>
      <c r="G41" s="331"/>
      <c r="H41" s="331"/>
      <c r="I41" s="331"/>
      <c r="J41" s="332"/>
      <c r="K41" s="332"/>
    </row>
    <row r="42" spans="2:11" ht="37.35" customHeight="1" x14ac:dyDescent="0.25">
      <c r="B42" s="331"/>
      <c r="C42" s="331"/>
      <c r="D42" s="331"/>
      <c r="E42" s="331"/>
      <c r="F42" s="331"/>
      <c r="G42" s="331"/>
      <c r="H42" s="331"/>
      <c r="I42" s="331"/>
      <c r="J42" s="332"/>
      <c r="K42" s="332"/>
    </row>
    <row r="43" spans="2:11" ht="37.35" customHeight="1" x14ac:dyDescent="0.25">
      <c r="B43" s="331"/>
      <c r="C43" s="331"/>
      <c r="D43" s="331"/>
      <c r="E43" s="331"/>
      <c r="F43" s="331"/>
      <c r="G43" s="331"/>
      <c r="H43" s="331"/>
      <c r="I43" s="331"/>
      <c r="J43" s="332"/>
      <c r="K43" s="332"/>
    </row>
    <row r="44" spans="2:11" ht="37.35" customHeight="1" x14ac:dyDescent="0.25">
      <c r="B44" s="331"/>
      <c r="C44" s="331"/>
      <c r="D44" s="331"/>
      <c r="E44" s="331"/>
      <c r="F44" s="331"/>
      <c r="G44" s="331"/>
      <c r="H44" s="331"/>
      <c r="I44" s="331"/>
      <c r="J44" s="268"/>
      <c r="K44" s="268"/>
    </row>
    <row r="45" spans="2:11" ht="79.349999999999994" customHeight="1" x14ac:dyDescent="0.25">
      <c r="B45" s="272" t="s">
        <v>271</v>
      </c>
      <c r="C45" s="328" t="s">
        <v>382</v>
      </c>
      <c r="D45" s="328"/>
      <c r="E45" s="328"/>
      <c r="F45" s="328"/>
      <c r="G45" s="328"/>
      <c r="H45" s="328"/>
      <c r="I45" s="328"/>
      <c r="J45" s="333"/>
      <c r="K45" s="334"/>
    </row>
    <row r="46" spans="2:11" ht="38.25" customHeight="1" x14ac:dyDescent="0.25">
      <c r="B46" s="272" t="s">
        <v>272</v>
      </c>
      <c r="C46" s="328" t="s">
        <v>273</v>
      </c>
      <c r="D46" s="328"/>
      <c r="E46" s="328"/>
      <c r="F46" s="328"/>
      <c r="G46" s="328"/>
      <c r="H46" s="328"/>
      <c r="I46" s="328"/>
      <c r="J46" s="335"/>
      <c r="K46" s="335"/>
    </row>
    <row r="47" spans="2:11" ht="66" customHeight="1" x14ac:dyDescent="0.25">
      <c r="B47" s="327" t="s">
        <v>274</v>
      </c>
      <c r="C47" s="275" t="s">
        <v>296</v>
      </c>
      <c r="D47" s="275"/>
      <c r="E47" s="275"/>
      <c r="F47" s="275"/>
      <c r="G47" s="275"/>
      <c r="H47" s="275"/>
      <c r="I47" s="275"/>
      <c r="J47" s="335"/>
      <c r="K47" s="335"/>
    </row>
    <row r="48" spans="2:11" ht="22.5" customHeight="1" x14ac:dyDescent="0.25">
      <c r="B48" s="312" t="s">
        <v>276</v>
      </c>
      <c r="C48" s="312"/>
      <c r="D48" s="312"/>
      <c r="E48" s="312"/>
      <c r="F48" s="312"/>
      <c r="G48" s="312"/>
      <c r="H48" s="312"/>
      <c r="I48" s="312"/>
      <c r="J48" s="335"/>
      <c r="K48" s="335"/>
    </row>
    <row r="49" spans="2:11" ht="22.5" customHeight="1" x14ac:dyDescent="0.25">
      <c r="B49" s="297" t="s">
        <v>277</v>
      </c>
      <c r="C49" s="314" t="s">
        <v>278</v>
      </c>
      <c r="D49" s="274" t="s">
        <v>279</v>
      </c>
      <c r="E49" s="274"/>
      <c r="F49" s="274"/>
      <c r="G49" s="336" t="s">
        <v>280</v>
      </c>
      <c r="H49" s="336"/>
      <c r="I49" s="336"/>
      <c r="J49" s="337"/>
      <c r="K49" s="337"/>
    </row>
    <row r="50" spans="2:11" ht="30.75" customHeight="1" x14ac:dyDescent="0.25">
      <c r="B50" s="297"/>
      <c r="C50" s="338" t="s">
        <v>281</v>
      </c>
      <c r="D50" s="339" t="s">
        <v>281</v>
      </c>
      <c r="E50" s="339"/>
      <c r="F50" s="339"/>
      <c r="G50" s="294" t="s">
        <v>281</v>
      </c>
      <c r="H50" s="294"/>
      <c r="I50" s="294"/>
      <c r="J50" s="337"/>
      <c r="K50" s="337"/>
    </row>
    <row r="51" spans="2:11" ht="32.25" customHeight="1" x14ac:dyDescent="0.25">
      <c r="B51" s="340" t="s">
        <v>282</v>
      </c>
      <c r="C51" s="250" t="s">
        <v>361</v>
      </c>
      <c r="D51" s="250"/>
      <c r="E51" s="250"/>
      <c r="F51" s="250"/>
      <c r="G51" s="250"/>
      <c r="H51" s="250"/>
      <c r="I51" s="250"/>
      <c r="J51" s="329"/>
      <c r="K51" s="330"/>
    </row>
    <row r="52" spans="2:11" ht="28.5" customHeight="1" x14ac:dyDescent="0.25">
      <c r="B52" s="341" t="s">
        <v>283</v>
      </c>
      <c r="C52" s="247" t="s">
        <v>362</v>
      </c>
      <c r="D52" s="247"/>
      <c r="E52" s="247"/>
      <c r="F52" s="247"/>
      <c r="G52" s="247"/>
      <c r="H52" s="247"/>
      <c r="I52" s="247"/>
      <c r="J52" s="329"/>
      <c r="K52" s="330"/>
    </row>
    <row r="53" spans="2:11" ht="30" customHeight="1" x14ac:dyDescent="0.25">
      <c r="B53" s="327" t="s">
        <v>284</v>
      </c>
      <c r="C53" s="294" t="s">
        <v>363</v>
      </c>
      <c r="D53" s="294"/>
      <c r="E53" s="294"/>
      <c r="F53" s="294"/>
      <c r="G53" s="294"/>
      <c r="H53" s="294"/>
      <c r="I53" s="294"/>
      <c r="J53" s="329"/>
      <c r="K53" s="330"/>
    </row>
    <row r="54" spans="2:11" ht="31.5" customHeight="1" x14ac:dyDescent="0.25">
      <c r="B54" s="342" t="s">
        <v>285</v>
      </c>
      <c r="C54" s="343" t="s">
        <v>281</v>
      </c>
      <c r="D54" s="343"/>
      <c r="E54" s="343"/>
      <c r="F54" s="343"/>
      <c r="G54" s="343"/>
      <c r="H54" s="343"/>
      <c r="I54" s="343"/>
      <c r="J54" s="344" t="s">
        <v>281</v>
      </c>
      <c r="K54" s="345"/>
    </row>
    <row r="55" spans="2:11" x14ac:dyDescent="0.25">
      <c r="B55" s="346"/>
      <c r="C55" s="347"/>
      <c r="D55" s="347"/>
      <c r="E55" s="372"/>
      <c r="F55" s="372"/>
      <c r="G55" s="349"/>
      <c r="H55" s="350"/>
      <c r="I55" s="347"/>
      <c r="J55" s="351"/>
      <c r="K55" s="351"/>
    </row>
    <row r="56" spans="2:11" x14ac:dyDescent="0.25">
      <c r="B56" s="346"/>
      <c r="C56" s="347"/>
      <c r="D56" s="347"/>
      <c r="E56" s="372"/>
      <c r="F56" s="372"/>
      <c r="G56" s="349"/>
      <c r="H56" s="350"/>
      <c r="I56" s="347"/>
      <c r="J56" s="351"/>
      <c r="K56" s="351"/>
    </row>
    <row r="57" spans="2:11" x14ac:dyDescent="0.25">
      <c r="B57" s="346"/>
      <c r="C57" s="347"/>
      <c r="D57" s="347"/>
      <c r="E57" s="372"/>
      <c r="F57" s="372"/>
      <c r="G57" s="349"/>
      <c r="H57" s="350"/>
      <c r="I57" s="347"/>
      <c r="J57" s="351"/>
      <c r="K57" s="351"/>
    </row>
    <row r="58" spans="2:11" x14ac:dyDescent="0.25">
      <c r="B58" s="346"/>
      <c r="C58" s="347"/>
      <c r="D58" s="347"/>
      <c r="E58" s="372"/>
      <c r="F58" s="372"/>
      <c r="G58" s="349"/>
      <c r="H58" s="350"/>
      <c r="I58" s="347"/>
      <c r="J58" s="351"/>
      <c r="K58" s="351"/>
    </row>
    <row r="59" spans="2:11" hidden="1" x14ac:dyDescent="0.25">
      <c r="B59" s="346"/>
      <c r="C59" s="347"/>
      <c r="D59" s="347"/>
      <c r="E59" s="372"/>
      <c r="F59" s="372"/>
      <c r="G59" s="349"/>
      <c r="H59" s="350"/>
      <c r="I59" s="347"/>
      <c r="J59" s="351"/>
      <c r="K59" s="351"/>
    </row>
    <row r="60" spans="2:11" ht="25.5" hidden="1" customHeight="1" x14ac:dyDescent="0.25">
      <c r="B60" s="346"/>
      <c r="C60" s="347"/>
      <c r="D60" s="347"/>
      <c r="E60" s="372"/>
      <c r="F60" s="372"/>
      <c r="G60" s="349"/>
      <c r="H60" s="350"/>
      <c r="I60" s="347"/>
      <c r="J60" s="351"/>
      <c r="K60" s="351"/>
    </row>
  </sheetData>
  <sheetProtection algorithmName="SHA-512" hashValue="dA5A4+jOhsMAqLHW0ahwgMPL+gt3nXTRQMqvPz122dQC2QjFh8R5I1ymwA7Rkvd96N+q29aJv1RdPWxS5fPz4A==" saltValue="MVCpo+TcNR+A3od5HpmgyQ=="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47" sqref="C47:I47"/>
    </sheetView>
  </sheetViews>
  <sheetFormatPr baseColWidth="10" defaultColWidth="0" defaultRowHeight="15" zeroHeight="1" x14ac:dyDescent="0.25"/>
  <cols>
    <col min="1" max="1" width="1" style="259" customWidth="1"/>
    <col min="2" max="2" width="25.42578125" style="352" customWidth="1"/>
    <col min="3" max="3" width="14.42578125" style="259" customWidth="1"/>
    <col min="4" max="4" width="20.140625" style="259" customWidth="1"/>
    <col min="5" max="5" width="16.42578125" style="259" customWidth="1"/>
    <col min="6" max="6" width="25" style="259" customWidth="1"/>
    <col min="7" max="7" width="22" style="353" customWidth="1"/>
    <col min="8" max="8" width="20.42578125" style="259" customWidth="1"/>
    <col min="9" max="10" width="22.42578125" style="259" customWidth="1"/>
    <col min="11" max="11" width="30.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57" t="s">
        <v>61</v>
      </c>
    </row>
    <row r="2" spans="2:14" ht="37.5" customHeight="1" x14ac:dyDescent="0.25">
      <c r="B2" s="260"/>
      <c r="C2" s="266" t="s">
        <v>210</v>
      </c>
      <c r="D2" s="266"/>
      <c r="E2" s="266"/>
      <c r="F2" s="266"/>
      <c r="G2" s="266"/>
      <c r="H2" s="266"/>
      <c r="I2" s="262"/>
      <c r="J2" s="263"/>
      <c r="K2" s="263"/>
      <c r="M2" s="357" t="s">
        <v>62</v>
      </c>
    </row>
    <row r="3" spans="2:14" ht="37.5" customHeight="1" x14ac:dyDescent="0.25">
      <c r="B3" s="260"/>
      <c r="C3" s="266" t="s">
        <v>211</v>
      </c>
      <c r="D3" s="266"/>
      <c r="E3" s="266"/>
      <c r="F3" s="266" t="s">
        <v>212</v>
      </c>
      <c r="G3" s="266"/>
      <c r="H3" s="266"/>
      <c r="I3" s="262"/>
      <c r="J3" s="263"/>
      <c r="K3" s="263"/>
      <c r="M3" s="357"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3</v>
      </c>
      <c r="D6" s="274" t="s">
        <v>215</v>
      </c>
      <c r="E6" s="274"/>
      <c r="F6" s="275" t="s">
        <v>297</v>
      </c>
      <c r="G6" s="275"/>
      <c r="H6" s="275"/>
      <c r="I6" s="275"/>
      <c r="J6" s="276"/>
      <c r="K6" s="276"/>
      <c r="M6" s="357" t="s">
        <v>75</v>
      </c>
      <c r="N6" s="271" t="s">
        <v>76</v>
      </c>
    </row>
    <row r="7" spans="2:14" ht="30.75" customHeight="1" x14ac:dyDescent="0.25">
      <c r="B7" s="272" t="s">
        <v>217</v>
      </c>
      <c r="C7" s="273" t="s">
        <v>78</v>
      </c>
      <c r="D7" s="274" t="s">
        <v>218</v>
      </c>
      <c r="E7" s="274"/>
      <c r="F7" s="277" t="s">
        <v>219</v>
      </c>
      <c r="G7" s="277"/>
      <c r="H7" s="278" t="s">
        <v>220</v>
      </c>
      <c r="I7" s="279" t="s">
        <v>78</v>
      </c>
      <c r="J7" s="280"/>
      <c r="K7" s="280"/>
      <c r="M7" s="357" t="s">
        <v>82</v>
      </c>
      <c r="N7" s="271" t="s">
        <v>83</v>
      </c>
    </row>
    <row r="8" spans="2:14" ht="30.75" customHeight="1" x14ac:dyDescent="0.25">
      <c r="B8" s="272" t="s">
        <v>221</v>
      </c>
      <c r="C8" s="277" t="s">
        <v>222</v>
      </c>
      <c r="D8" s="277"/>
      <c r="E8" s="277"/>
      <c r="F8" s="277"/>
      <c r="G8" s="278" t="s">
        <v>223</v>
      </c>
      <c r="H8" s="281">
        <v>7555</v>
      </c>
      <c r="I8" s="281"/>
      <c r="J8" s="282"/>
      <c r="K8" s="282"/>
      <c r="M8" s="357" t="s">
        <v>87</v>
      </c>
      <c r="N8" s="271" t="s">
        <v>42</v>
      </c>
    </row>
    <row r="9" spans="2:14" ht="30.75" customHeight="1" x14ac:dyDescent="0.25">
      <c r="B9" s="272" t="s">
        <v>62</v>
      </c>
      <c r="C9" s="283" t="s">
        <v>82</v>
      </c>
      <c r="D9" s="283"/>
      <c r="E9" s="283"/>
      <c r="F9" s="283"/>
      <c r="G9" s="278" t="s">
        <v>224</v>
      </c>
      <c r="H9" s="284" t="s">
        <v>90</v>
      </c>
      <c r="I9" s="284"/>
      <c r="J9" s="285"/>
      <c r="K9" s="285"/>
      <c r="M9" s="359" t="s">
        <v>91</v>
      </c>
    </row>
    <row r="10" spans="2:14" ht="30.75" customHeight="1" x14ac:dyDescent="0.25">
      <c r="B10" s="272" t="s">
        <v>225</v>
      </c>
      <c r="C10" s="250" t="s">
        <v>226</v>
      </c>
      <c r="D10" s="250"/>
      <c r="E10" s="250"/>
      <c r="F10" s="250"/>
      <c r="G10" s="250"/>
      <c r="H10" s="250"/>
      <c r="I10" s="250"/>
      <c r="J10" s="286"/>
      <c r="K10" s="286"/>
      <c r="M10" s="359"/>
    </row>
    <row r="11" spans="2:14" ht="30.75" customHeight="1" x14ac:dyDescent="0.25">
      <c r="B11" s="272" t="s">
        <v>227</v>
      </c>
      <c r="C11" s="287" t="s">
        <v>228</v>
      </c>
      <c r="D11" s="287"/>
      <c r="E11" s="287"/>
      <c r="F11" s="287"/>
      <c r="G11" s="287"/>
      <c r="H11" s="287"/>
      <c r="I11" s="287"/>
      <c r="J11" s="280"/>
      <c r="K11" s="280"/>
      <c r="M11" s="359"/>
      <c r="N11" s="271" t="s">
        <v>96</v>
      </c>
    </row>
    <row r="12" spans="2:14" ht="30.75" customHeight="1" x14ac:dyDescent="0.25">
      <c r="B12" s="272" t="s">
        <v>229</v>
      </c>
      <c r="C12" s="360" t="s">
        <v>298</v>
      </c>
      <c r="D12" s="360"/>
      <c r="E12" s="360"/>
      <c r="F12" s="360"/>
      <c r="G12" s="278" t="s">
        <v>231</v>
      </c>
      <c r="H12" s="289" t="s">
        <v>100</v>
      </c>
      <c r="I12" s="289"/>
      <c r="J12" s="280"/>
      <c r="K12" s="280"/>
      <c r="M12" s="359" t="s">
        <v>101</v>
      </c>
      <c r="N12" s="271" t="s">
        <v>78</v>
      </c>
    </row>
    <row r="13" spans="2:14" ht="30.75" customHeight="1" x14ac:dyDescent="0.25">
      <c r="B13" s="272" t="s">
        <v>232</v>
      </c>
      <c r="C13" s="290" t="s">
        <v>233</v>
      </c>
      <c r="D13" s="290"/>
      <c r="E13" s="290"/>
      <c r="F13" s="290"/>
      <c r="G13" s="278" t="s">
        <v>234</v>
      </c>
      <c r="H13" s="287" t="s">
        <v>42</v>
      </c>
      <c r="I13" s="287"/>
      <c r="J13" s="280"/>
      <c r="K13" s="280"/>
      <c r="M13" s="359" t="s">
        <v>105</v>
      </c>
    </row>
    <row r="14" spans="2:14" ht="36.75" customHeight="1" x14ac:dyDescent="0.25">
      <c r="B14" s="272" t="s">
        <v>235</v>
      </c>
      <c r="C14" s="292" t="s">
        <v>299</v>
      </c>
      <c r="D14" s="292"/>
      <c r="E14" s="292"/>
      <c r="F14" s="292"/>
      <c r="G14" s="292"/>
      <c r="H14" s="292"/>
      <c r="I14" s="292"/>
      <c r="J14" s="286"/>
      <c r="K14" s="286"/>
      <c r="M14" s="359" t="s">
        <v>108</v>
      </c>
      <c r="N14" s="271"/>
    </row>
    <row r="15" spans="2:14" ht="30.75" customHeight="1" x14ac:dyDescent="0.25">
      <c r="B15" s="272" t="s">
        <v>237</v>
      </c>
      <c r="C15" s="292" t="s">
        <v>300</v>
      </c>
      <c r="D15" s="292"/>
      <c r="E15" s="292"/>
      <c r="F15" s="292"/>
      <c r="G15" s="292"/>
      <c r="H15" s="292"/>
      <c r="I15" s="292"/>
      <c r="J15" s="293"/>
      <c r="K15" s="293"/>
      <c r="M15" s="359" t="s">
        <v>112</v>
      </c>
      <c r="N15" s="271"/>
    </row>
    <row r="16" spans="2:14" ht="30.75" customHeight="1" x14ac:dyDescent="0.25">
      <c r="B16" s="272" t="s">
        <v>239</v>
      </c>
      <c r="C16" s="294" t="s">
        <v>301</v>
      </c>
      <c r="D16" s="294"/>
      <c r="E16" s="294"/>
      <c r="F16" s="294"/>
      <c r="G16" s="294"/>
      <c r="H16" s="294"/>
      <c r="I16" s="294"/>
      <c r="J16" s="295"/>
      <c r="K16" s="295"/>
      <c r="M16" s="359"/>
      <c r="N16" s="271"/>
    </row>
    <row r="17" spans="2:14" ht="30.75" customHeight="1" x14ac:dyDescent="0.25">
      <c r="B17" s="272" t="s">
        <v>241</v>
      </c>
      <c r="C17" s="287" t="s">
        <v>302</v>
      </c>
      <c r="D17" s="287"/>
      <c r="E17" s="287"/>
      <c r="F17" s="287"/>
      <c r="G17" s="287"/>
      <c r="H17" s="287"/>
      <c r="I17" s="287"/>
      <c r="J17" s="296"/>
      <c r="K17" s="296"/>
      <c r="M17" s="359" t="s">
        <v>100</v>
      </c>
      <c r="N17" s="271"/>
    </row>
    <row r="18" spans="2:14" ht="18" customHeight="1" x14ac:dyDescent="0.25">
      <c r="B18" s="297" t="s">
        <v>243</v>
      </c>
      <c r="C18" s="298" t="s">
        <v>244</v>
      </c>
      <c r="D18" s="298"/>
      <c r="E18" s="298"/>
      <c r="F18" s="299" t="s">
        <v>245</v>
      </c>
      <c r="G18" s="299"/>
      <c r="H18" s="299"/>
      <c r="I18" s="299"/>
      <c r="J18" s="300"/>
      <c r="K18" s="300"/>
      <c r="M18" s="359" t="s">
        <v>122</v>
      </c>
      <c r="N18" s="271"/>
    </row>
    <row r="19" spans="2:14" ht="29.25" customHeight="1" x14ac:dyDescent="0.25">
      <c r="B19" s="297"/>
      <c r="C19" s="339" t="s">
        <v>303</v>
      </c>
      <c r="D19" s="339"/>
      <c r="E19" s="339"/>
      <c r="F19" s="294" t="s">
        <v>304</v>
      </c>
      <c r="G19" s="294"/>
      <c r="H19" s="294"/>
      <c r="I19" s="294"/>
      <c r="J19" s="295"/>
      <c r="K19" s="295"/>
      <c r="M19" s="359" t="s">
        <v>126</v>
      </c>
      <c r="N19" s="271"/>
    </row>
    <row r="20" spans="2:14" ht="30.75" customHeight="1" x14ac:dyDescent="0.25">
      <c r="B20" s="272" t="s">
        <v>248</v>
      </c>
      <c r="C20" s="339" t="s">
        <v>305</v>
      </c>
      <c r="D20" s="339"/>
      <c r="E20" s="339"/>
      <c r="F20" s="289" t="s">
        <v>306</v>
      </c>
      <c r="G20" s="289"/>
      <c r="H20" s="289"/>
      <c r="I20" s="289"/>
      <c r="J20" s="280"/>
      <c r="K20" s="280"/>
      <c r="M20" s="359"/>
      <c r="N20" s="271"/>
    </row>
    <row r="21" spans="2:14" ht="75" customHeight="1" x14ac:dyDescent="0.25">
      <c r="B21" s="272" t="s">
        <v>251</v>
      </c>
      <c r="C21" s="375" t="s">
        <v>369</v>
      </c>
      <c r="D21" s="375"/>
      <c r="E21" s="375"/>
      <c r="F21" s="302" t="s">
        <v>316</v>
      </c>
      <c r="G21" s="302"/>
      <c r="H21" s="302"/>
      <c r="I21" s="302"/>
      <c r="J21" s="293"/>
      <c r="K21" s="293"/>
      <c r="M21" s="362"/>
      <c r="N21" s="271"/>
    </row>
    <row r="22" spans="2:14" ht="23.25" customHeight="1" x14ac:dyDescent="0.25">
      <c r="B22" s="272" t="s">
        <v>254</v>
      </c>
      <c r="C22" s="303">
        <v>44927</v>
      </c>
      <c r="D22" s="303"/>
      <c r="E22" s="303"/>
      <c r="F22" s="278" t="s">
        <v>255</v>
      </c>
      <c r="G22" s="304">
        <v>2</v>
      </c>
      <c r="H22" s="278" t="s">
        <v>256</v>
      </c>
      <c r="I22" s="376">
        <v>5</v>
      </c>
      <c r="J22" s="306"/>
      <c r="K22" s="306"/>
      <c r="M22" s="362"/>
    </row>
    <row r="23" spans="2:14" ht="27" customHeight="1" x14ac:dyDescent="0.25">
      <c r="B23" s="272" t="s">
        <v>257</v>
      </c>
      <c r="C23" s="303">
        <v>45291</v>
      </c>
      <c r="D23" s="303"/>
      <c r="E23" s="303"/>
      <c r="F23" s="278" t="s">
        <v>258</v>
      </c>
      <c r="G23" s="365">
        <v>2</v>
      </c>
      <c r="H23" s="365"/>
      <c r="I23" s="365"/>
      <c r="J23" s="308"/>
      <c r="K23" s="308"/>
      <c r="M23" s="362"/>
    </row>
    <row r="24" spans="2:14" ht="30.75" customHeight="1" x14ac:dyDescent="0.25">
      <c r="B24" s="309" t="s">
        <v>259</v>
      </c>
      <c r="C24" s="310" t="s">
        <v>112</v>
      </c>
      <c r="D24" s="310"/>
      <c r="E24" s="310"/>
      <c r="F24" s="311" t="s">
        <v>260</v>
      </c>
      <c r="G24" s="294" t="s">
        <v>261</v>
      </c>
      <c r="H24" s="294"/>
      <c r="I24" s="294"/>
      <c r="J24" s="300"/>
      <c r="K24" s="300"/>
      <c r="M24" s="362"/>
    </row>
    <row r="25" spans="2:14" ht="22.5" customHeight="1" x14ac:dyDescent="0.25">
      <c r="B25" s="312" t="s">
        <v>262</v>
      </c>
      <c r="C25" s="312"/>
      <c r="D25" s="312"/>
      <c r="E25" s="312"/>
      <c r="F25" s="312"/>
      <c r="G25" s="312"/>
      <c r="H25" s="312"/>
      <c r="I25" s="312"/>
      <c r="J25" s="270"/>
      <c r="K25" s="270"/>
      <c r="M25" s="362"/>
    </row>
    <row r="26" spans="2:14" ht="43.5" customHeight="1" x14ac:dyDescent="0.25">
      <c r="B26" s="313" t="s">
        <v>142</v>
      </c>
      <c r="C26" s="314" t="s">
        <v>263</v>
      </c>
      <c r="D26" s="314" t="s">
        <v>264</v>
      </c>
      <c r="E26" s="315" t="s">
        <v>265</v>
      </c>
      <c r="F26" s="314" t="s">
        <v>266</v>
      </c>
      <c r="G26" s="314" t="s">
        <v>267</v>
      </c>
      <c r="H26" s="315" t="s">
        <v>268</v>
      </c>
      <c r="I26" s="316" t="s">
        <v>269</v>
      </c>
      <c r="J26" s="295"/>
      <c r="K26" s="295"/>
      <c r="M26" s="362"/>
    </row>
    <row r="27" spans="2:14" ht="19.5" customHeight="1" x14ac:dyDescent="0.25">
      <c r="B27" s="317" t="s">
        <v>151</v>
      </c>
      <c r="C27" s="377">
        <v>0.1666</v>
      </c>
      <c r="D27" s="378">
        <v>0.16669999999999999</v>
      </c>
      <c r="E27" s="120">
        <f t="shared" ref="E27:E38" si="0">IF(OR(C27=0,C27=""),0,D27/C27)</f>
        <v>1.0006002400960383</v>
      </c>
      <c r="F27" s="320">
        <f>SUM(C27:C38)</f>
        <v>2.0000000000000004</v>
      </c>
      <c r="G27" s="321">
        <f>SUM(D27:D38)</f>
        <v>1.2655000000000003</v>
      </c>
      <c r="H27" s="322">
        <f>IF(D27="","",(D27*100%)/$G$23)</f>
        <v>8.3349999999999994E-2</v>
      </c>
      <c r="I27" s="379">
        <f>G27+I22</f>
        <v>6.2655000000000003</v>
      </c>
      <c r="J27" s="380"/>
      <c r="K27" s="324"/>
      <c r="M27" s="362"/>
    </row>
    <row r="28" spans="2:14" ht="19.5" customHeight="1" x14ac:dyDescent="0.25">
      <c r="B28" s="317" t="s">
        <v>152</v>
      </c>
      <c r="C28" s="377">
        <v>0.1666</v>
      </c>
      <c r="D28" s="378">
        <v>0.1666</v>
      </c>
      <c r="E28" s="120">
        <f t="shared" si="0"/>
        <v>1</v>
      </c>
      <c r="F28" s="320"/>
      <c r="G28" s="321"/>
      <c r="H28" s="322">
        <f t="shared" ref="H28:H38" si="1">IF(D28="","",(D28*100%)/$G$23+H27)</f>
        <v>0.16664999999999999</v>
      </c>
      <c r="I28" s="379"/>
      <c r="J28" s="324"/>
      <c r="K28" s="324"/>
      <c r="M28" s="362"/>
    </row>
    <row r="29" spans="2:14" ht="19.5" customHeight="1" x14ac:dyDescent="0.25">
      <c r="B29" s="317" t="s">
        <v>153</v>
      </c>
      <c r="C29" s="377">
        <v>0.22919999999999999</v>
      </c>
      <c r="D29" s="378">
        <v>0.22919999999999999</v>
      </c>
      <c r="E29" s="120">
        <f t="shared" si="0"/>
        <v>1</v>
      </c>
      <c r="F29" s="320"/>
      <c r="G29" s="321"/>
      <c r="H29" s="322">
        <f t="shared" si="1"/>
        <v>0.28125</v>
      </c>
      <c r="I29" s="379"/>
      <c r="J29" s="324"/>
      <c r="K29" s="324"/>
      <c r="M29" s="362"/>
    </row>
    <row r="30" spans="2:14" ht="19.5" customHeight="1" x14ac:dyDescent="0.25">
      <c r="B30" s="317" t="s">
        <v>154</v>
      </c>
      <c r="C30" s="377">
        <v>0.1406</v>
      </c>
      <c r="D30" s="378">
        <v>0.1406</v>
      </c>
      <c r="E30" s="120">
        <f t="shared" si="0"/>
        <v>1</v>
      </c>
      <c r="F30" s="320"/>
      <c r="G30" s="321"/>
      <c r="H30" s="322">
        <f t="shared" si="1"/>
        <v>0.35155000000000003</v>
      </c>
      <c r="I30" s="379"/>
      <c r="J30" s="324"/>
      <c r="K30" s="380"/>
    </row>
    <row r="31" spans="2:14" ht="19.5" customHeight="1" x14ac:dyDescent="0.25">
      <c r="B31" s="317" t="s">
        <v>155</v>
      </c>
      <c r="C31" s="377">
        <v>0.1406</v>
      </c>
      <c r="D31" s="378">
        <v>0.1406</v>
      </c>
      <c r="E31" s="120">
        <f t="shared" si="0"/>
        <v>1</v>
      </c>
      <c r="F31" s="320"/>
      <c r="G31" s="321"/>
      <c r="H31" s="322">
        <f t="shared" si="1"/>
        <v>0.42185000000000006</v>
      </c>
      <c r="I31" s="379"/>
      <c r="J31" s="324"/>
      <c r="K31" s="380"/>
    </row>
    <row r="32" spans="2:14" ht="19.5" customHeight="1" x14ac:dyDescent="0.25">
      <c r="B32" s="317" t="s">
        <v>156</v>
      </c>
      <c r="C32" s="377">
        <v>0.1406</v>
      </c>
      <c r="D32" s="378">
        <v>0.1406</v>
      </c>
      <c r="E32" s="120">
        <f t="shared" si="0"/>
        <v>1</v>
      </c>
      <c r="F32" s="320"/>
      <c r="G32" s="321"/>
      <c r="H32" s="322">
        <f t="shared" si="1"/>
        <v>0.49215000000000009</v>
      </c>
      <c r="I32" s="379"/>
      <c r="J32" s="324"/>
      <c r="K32" s="380"/>
    </row>
    <row r="33" spans="2:11" ht="19.5" customHeight="1" x14ac:dyDescent="0.25">
      <c r="B33" s="317" t="s">
        <v>157</v>
      </c>
      <c r="C33" s="377">
        <v>0.1406</v>
      </c>
      <c r="D33" s="378">
        <v>0.1406</v>
      </c>
      <c r="E33" s="120">
        <f t="shared" si="0"/>
        <v>1</v>
      </c>
      <c r="F33" s="320"/>
      <c r="G33" s="321"/>
      <c r="H33" s="322">
        <f t="shared" si="1"/>
        <v>0.56245000000000012</v>
      </c>
      <c r="I33" s="379"/>
      <c r="J33" s="324"/>
      <c r="K33" s="324"/>
    </row>
    <row r="34" spans="2:11" ht="19.5" customHeight="1" x14ac:dyDescent="0.25">
      <c r="B34" s="317" t="s">
        <v>158</v>
      </c>
      <c r="C34" s="377">
        <v>0.1406</v>
      </c>
      <c r="D34" s="378">
        <v>0.1406</v>
      </c>
      <c r="E34" s="120">
        <f t="shared" si="0"/>
        <v>1</v>
      </c>
      <c r="F34" s="320"/>
      <c r="G34" s="321"/>
      <c r="H34" s="322">
        <f t="shared" si="1"/>
        <v>0.63275000000000015</v>
      </c>
      <c r="I34" s="379"/>
      <c r="J34" s="324"/>
      <c r="K34" s="324"/>
    </row>
    <row r="35" spans="2:11" ht="19.5" customHeight="1" x14ac:dyDescent="0.25">
      <c r="B35" s="317" t="s">
        <v>159</v>
      </c>
      <c r="C35" s="377">
        <v>0.1406</v>
      </c>
      <c r="D35" s="378"/>
      <c r="E35" s="120">
        <f t="shared" si="0"/>
        <v>0</v>
      </c>
      <c r="F35" s="320"/>
      <c r="G35" s="321"/>
      <c r="H35" s="322" t="str">
        <f t="shared" si="1"/>
        <v/>
      </c>
      <c r="I35" s="379"/>
      <c r="J35" s="324"/>
      <c r="K35" s="324"/>
    </row>
    <row r="36" spans="2:11" ht="19.5" customHeight="1" x14ac:dyDescent="0.25">
      <c r="B36" s="317" t="s">
        <v>160</v>
      </c>
      <c r="C36" s="377">
        <v>0.14099999999999999</v>
      </c>
      <c r="D36" s="381"/>
      <c r="E36" s="120">
        <f t="shared" si="0"/>
        <v>0</v>
      </c>
      <c r="F36" s="320"/>
      <c r="G36" s="321"/>
      <c r="H36" s="322" t="str">
        <f t="shared" si="1"/>
        <v/>
      </c>
      <c r="I36" s="379"/>
      <c r="J36" s="324"/>
      <c r="K36" s="324"/>
    </row>
    <row r="37" spans="2:11" ht="19.5" customHeight="1" x14ac:dyDescent="0.25">
      <c r="B37" s="317" t="s">
        <v>161</v>
      </c>
      <c r="C37" s="377">
        <v>0.26540000000000002</v>
      </c>
      <c r="D37" s="378"/>
      <c r="E37" s="120">
        <f t="shared" si="0"/>
        <v>0</v>
      </c>
      <c r="F37" s="320"/>
      <c r="G37" s="321"/>
      <c r="H37" s="322" t="str">
        <f t="shared" si="1"/>
        <v/>
      </c>
      <c r="I37" s="379"/>
      <c r="J37" s="324"/>
      <c r="K37" s="324"/>
    </row>
    <row r="38" spans="2:11" ht="19.5" customHeight="1" x14ac:dyDescent="0.25">
      <c r="B38" s="317" t="s">
        <v>162</v>
      </c>
      <c r="C38" s="377">
        <v>0.18759999999999999</v>
      </c>
      <c r="D38" s="378"/>
      <c r="E38" s="120">
        <f t="shared" si="0"/>
        <v>0</v>
      </c>
      <c r="F38" s="320"/>
      <c r="G38" s="321"/>
      <c r="H38" s="322" t="str">
        <f t="shared" si="1"/>
        <v/>
      </c>
      <c r="I38" s="379"/>
      <c r="J38" s="324"/>
      <c r="K38" s="324"/>
    </row>
    <row r="39" spans="2:11" ht="94.5" customHeight="1" x14ac:dyDescent="0.25">
      <c r="B39" s="327" t="s">
        <v>270</v>
      </c>
      <c r="C39" s="275" t="s">
        <v>383</v>
      </c>
      <c r="D39" s="275"/>
      <c r="E39" s="275"/>
      <c r="F39" s="275"/>
      <c r="G39" s="275"/>
      <c r="H39" s="275"/>
      <c r="I39" s="275"/>
      <c r="J39" s="370"/>
      <c r="K39" s="371"/>
    </row>
    <row r="40" spans="2:11" ht="36.6" customHeight="1" x14ac:dyDescent="0.25">
      <c r="B40" s="331"/>
      <c r="C40" s="331"/>
      <c r="D40" s="331"/>
      <c r="E40" s="331"/>
      <c r="F40" s="331"/>
      <c r="G40" s="331"/>
      <c r="H40" s="331"/>
      <c r="I40" s="331"/>
      <c r="J40" s="270"/>
      <c r="K40" s="270"/>
    </row>
    <row r="41" spans="2:11" ht="36.6" customHeight="1" x14ac:dyDescent="0.25">
      <c r="B41" s="331"/>
      <c r="C41" s="331"/>
      <c r="D41" s="331"/>
      <c r="E41" s="331"/>
      <c r="F41" s="331"/>
      <c r="G41" s="331"/>
      <c r="H41" s="331"/>
      <c r="I41" s="331"/>
      <c r="J41" s="332"/>
      <c r="K41" s="332"/>
    </row>
    <row r="42" spans="2:11" ht="36.6" customHeight="1" x14ac:dyDescent="0.25">
      <c r="B42" s="331"/>
      <c r="C42" s="331"/>
      <c r="D42" s="331"/>
      <c r="E42" s="331"/>
      <c r="F42" s="331"/>
      <c r="G42" s="331"/>
      <c r="H42" s="331"/>
      <c r="I42" s="331"/>
      <c r="J42" s="332"/>
      <c r="K42" s="332"/>
    </row>
    <row r="43" spans="2:11" ht="36.6" customHeight="1" x14ac:dyDescent="0.25">
      <c r="B43" s="331"/>
      <c r="C43" s="331"/>
      <c r="D43" s="331"/>
      <c r="E43" s="331"/>
      <c r="F43" s="331"/>
      <c r="G43" s="331"/>
      <c r="H43" s="331"/>
      <c r="I43" s="331"/>
      <c r="J43" s="332"/>
      <c r="K43" s="332"/>
    </row>
    <row r="44" spans="2:11" ht="36.6" customHeight="1" x14ac:dyDescent="0.25">
      <c r="B44" s="331"/>
      <c r="C44" s="331"/>
      <c r="D44" s="331"/>
      <c r="E44" s="331"/>
      <c r="F44" s="331"/>
      <c r="G44" s="331"/>
      <c r="H44" s="331"/>
      <c r="I44" s="331"/>
      <c r="J44" s="268"/>
      <c r="K44" s="268"/>
    </row>
    <row r="45" spans="2:11" ht="108" customHeight="1" x14ac:dyDescent="0.25">
      <c r="B45" s="272" t="s">
        <v>271</v>
      </c>
      <c r="C45" s="328" t="s">
        <v>376</v>
      </c>
      <c r="D45" s="328"/>
      <c r="E45" s="328"/>
      <c r="F45" s="328"/>
      <c r="G45" s="328"/>
      <c r="H45" s="328"/>
      <c r="I45" s="328"/>
      <c r="J45" s="333"/>
      <c r="K45" s="334"/>
    </row>
    <row r="46" spans="2:11" ht="32.25" customHeight="1" x14ac:dyDescent="0.25">
      <c r="B46" s="272" t="s">
        <v>272</v>
      </c>
      <c r="C46" s="328" t="s">
        <v>273</v>
      </c>
      <c r="D46" s="328"/>
      <c r="E46" s="328"/>
      <c r="F46" s="328"/>
      <c r="G46" s="328"/>
      <c r="H46" s="328"/>
      <c r="I46" s="328"/>
      <c r="J46" s="335"/>
      <c r="K46" s="335"/>
    </row>
    <row r="47" spans="2:11" ht="66" customHeight="1" x14ac:dyDescent="0.25">
      <c r="B47" s="327" t="s">
        <v>274</v>
      </c>
      <c r="C47" s="275" t="s">
        <v>377</v>
      </c>
      <c r="D47" s="275"/>
      <c r="E47" s="275"/>
      <c r="F47" s="275"/>
      <c r="G47" s="275"/>
      <c r="H47" s="275"/>
      <c r="I47" s="275"/>
      <c r="J47" s="335"/>
      <c r="K47" s="335"/>
    </row>
    <row r="48" spans="2:11" ht="22.5" customHeight="1" x14ac:dyDescent="0.25">
      <c r="B48" s="312" t="s">
        <v>276</v>
      </c>
      <c r="C48" s="312"/>
      <c r="D48" s="312"/>
      <c r="E48" s="312"/>
      <c r="F48" s="312"/>
      <c r="G48" s="312"/>
      <c r="H48" s="312"/>
      <c r="I48" s="312"/>
      <c r="J48" s="335"/>
      <c r="K48" s="335"/>
    </row>
    <row r="49" spans="2:11" ht="22.5" customHeight="1" x14ac:dyDescent="0.25">
      <c r="B49" s="297" t="s">
        <v>277</v>
      </c>
      <c r="C49" s="314" t="s">
        <v>278</v>
      </c>
      <c r="D49" s="274" t="s">
        <v>279</v>
      </c>
      <c r="E49" s="274"/>
      <c r="F49" s="274"/>
      <c r="G49" s="336" t="s">
        <v>280</v>
      </c>
      <c r="H49" s="336"/>
      <c r="I49" s="336"/>
      <c r="J49" s="337"/>
      <c r="K49" s="337"/>
    </row>
    <row r="50" spans="2:11" ht="30.75" customHeight="1" x14ac:dyDescent="0.25">
      <c r="B50" s="297"/>
      <c r="C50" s="338" t="s">
        <v>281</v>
      </c>
      <c r="D50" s="339" t="s">
        <v>281</v>
      </c>
      <c r="E50" s="339"/>
      <c r="F50" s="339"/>
      <c r="G50" s="294" t="s">
        <v>281</v>
      </c>
      <c r="H50" s="294"/>
      <c r="I50" s="294"/>
      <c r="J50" s="337"/>
      <c r="K50" s="337"/>
    </row>
    <row r="51" spans="2:11" ht="32.25" customHeight="1" x14ac:dyDescent="0.25">
      <c r="B51" s="340" t="s">
        <v>282</v>
      </c>
      <c r="C51" s="250" t="s">
        <v>361</v>
      </c>
      <c r="D51" s="250"/>
      <c r="E51" s="250"/>
      <c r="F51" s="250"/>
      <c r="G51" s="250"/>
      <c r="H51" s="250"/>
      <c r="I51" s="250"/>
      <c r="J51" s="329"/>
      <c r="K51" s="330"/>
    </row>
    <row r="52" spans="2:11" ht="28.5" customHeight="1" x14ac:dyDescent="0.25">
      <c r="B52" s="341" t="s">
        <v>283</v>
      </c>
      <c r="C52" s="247" t="s">
        <v>362</v>
      </c>
      <c r="D52" s="247"/>
      <c r="E52" s="247"/>
      <c r="F52" s="247"/>
      <c r="G52" s="247"/>
      <c r="H52" s="247"/>
      <c r="I52" s="247"/>
      <c r="J52" s="329"/>
      <c r="K52" s="330"/>
    </row>
    <row r="53" spans="2:11" ht="30" customHeight="1" x14ac:dyDescent="0.25">
      <c r="B53" s="327" t="s">
        <v>284</v>
      </c>
      <c r="C53" s="294" t="s">
        <v>363</v>
      </c>
      <c r="D53" s="294"/>
      <c r="E53" s="294"/>
      <c r="F53" s="294"/>
      <c r="G53" s="294"/>
      <c r="H53" s="294"/>
      <c r="I53" s="294"/>
      <c r="J53" s="329"/>
      <c r="K53" s="330"/>
    </row>
    <row r="54" spans="2:11" ht="31.5" customHeight="1" x14ac:dyDescent="0.25">
      <c r="B54" s="342" t="s">
        <v>285</v>
      </c>
      <c r="C54" s="343" t="s">
        <v>281</v>
      </c>
      <c r="D54" s="343"/>
      <c r="E54" s="343"/>
      <c r="F54" s="343"/>
      <c r="G54" s="343"/>
      <c r="H54" s="343"/>
      <c r="I54" s="343"/>
      <c r="J54" s="344" t="s">
        <v>281</v>
      </c>
      <c r="K54" s="345"/>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zVIWRKNQYO0rFX+KtrotJ03p49329rJH0++R/sn+ugDaqjKMehYE67AowOMepf9o4DnaFvSUZk0hjmo25OvTJw==" saltValue="oVyAIyEJI6JsqMOrCjAQog=="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47" sqref="C47:I47"/>
    </sheetView>
  </sheetViews>
  <sheetFormatPr baseColWidth="10" defaultColWidth="0" defaultRowHeight="15" zeroHeight="1" x14ac:dyDescent="0.25"/>
  <cols>
    <col min="1" max="1" width="1" style="259" customWidth="1"/>
    <col min="2" max="2" width="25.42578125" style="352" customWidth="1"/>
    <col min="3" max="3" width="14.42578125" style="259" customWidth="1"/>
    <col min="4" max="4" width="20.140625" style="259" customWidth="1"/>
    <col min="5" max="5" width="16.42578125" style="259" customWidth="1"/>
    <col min="6" max="6" width="25" style="259" customWidth="1"/>
    <col min="7" max="7" width="22" style="353" customWidth="1"/>
    <col min="8" max="8" width="20.42578125" style="259" customWidth="1"/>
    <col min="9" max="11" width="22.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57" t="s">
        <v>61</v>
      </c>
    </row>
    <row r="2" spans="2:14" ht="37.5" customHeight="1" x14ac:dyDescent="0.25">
      <c r="B2" s="260"/>
      <c r="C2" s="266" t="s">
        <v>210</v>
      </c>
      <c r="D2" s="266"/>
      <c r="E2" s="266"/>
      <c r="F2" s="266"/>
      <c r="G2" s="266"/>
      <c r="H2" s="266"/>
      <c r="I2" s="262"/>
      <c r="J2" s="263"/>
      <c r="K2" s="263"/>
      <c r="M2" s="357" t="s">
        <v>62</v>
      </c>
    </row>
    <row r="3" spans="2:14" ht="37.5" customHeight="1" x14ac:dyDescent="0.25">
      <c r="B3" s="260"/>
      <c r="C3" s="266" t="s">
        <v>211</v>
      </c>
      <c r="D3" s="266"/>
      <c r="E3" s="266"/>
      <c r="F3" s="266" t="s">
        <v>212</v>
      </c>
      <c r="G3" s="266"/>
      <c r="H3" s="266"/>
      <c r="I3" s="262"/>
      <c r="J3" s="263"/>
      <c r="K3" s="263"/>
      <c r="M3" s="357"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4</v>
      </c>
      <c r="D6" s="274" t="s">
        <v>215</v>
      </c>
      <c r="E6" s="274"/>
      <c r="F6" s="275" t="s">
        <v>307</v>
      </c>
      <c r="G6" s="275"/>
      <c r="H6" s="275"/>
      <c r="I6" s="275"/>
      <c r="J6" s="276"/>
      <c r="K6" s="276"/>
      <c r="M6" s="357" t="s">
        <v>75</v>
      </c>
      <c r="N6" s="271" t="s">
        <v>76</v>
      </c>
    </row>
    <row r="7" spans="2:14" ht="30.75" customHeight="1" x14ac:dyDescent="0.25">
      <c r="B7" s="272" t="s">
        <v>217</v>
      </c>
      <c r="C7" s="273" t="s">
        <v>78</v>
      </c>
      <c r="D7" s="274" t="s">
        <v>218</v>
      </c>
      <c r="E7" s="274"/>
      <c r="F7" s="277" t="s">
        <v>219</v>
      </c>
      <c r="G7" s="277"/>
      <c r="H7" s="278" t="s">
        <v>220</v>
      </c>
      <c r="I7" s="279" t="s">
        <v>78</v>
      </c>
      <c r="J7" s="280"/>
      <c r="K7" s="280"/>
      <c r="M7" s="357" t="s">
        <v>82</v>
      </c>
      <c r="N7" s="271" t="s">
        <v>83</v>
      </c>
    </row>
    <row r="8" spans="2:14" ht="30.75" customHeight="1" x14ac:dyDescent="0.25">
      <c r="B8" s="272" t="s">
        <v>221</v>
      </c>
      <c r="C8" s="277" t="s">
        <v>222</v>
      </c>
      <c r="D8" s="277"/>
      <c r="E8" s="277"/>
      <c r="F8" s="277"/>
      <c r="G8" s="278" t="s">
        <v>223</v>
      </c>
      <c r="H8" s="281">
        <v>7555</v>
      </c>
      <c r="I8" s="281"/>
      <c r="J8" s="282"/>
      <c r="K8" s="282"/>
      <c r="M8" s="357" t="s">
        <v>87</v>
      </c>
      <c r="N8" s="271" t="s">
        <v>42</v>
      </c>
    </row>
    <row r="9" spans="2:14" ht="30.75" customHeight="1" x14ac:dyDescent="0.25">
      <c r="B9" s="272" t="s">
        <v>62</v>
      </c>
      <c r="C9" s="283" t="s">
        <v>82</v>
      </c>
      <c r="D9" s="283"/>
      <c r="E9" s="283"/>
      <c r="F9" s="283"/>
      <c r="G9" s="278" t="s">
        <v>224</v>
      </c>
      <c r="H9" s="284" t="s">
        <v>90</v>
      </c>
      <c r="I9" s="284"/>
      <c r="J9" s="285"/>
      <c r="K9" s="285"/>
      <c r="M9" s="359" t="s">
        <v>91</v>
      </c>
    </row>
    <row r="10" spans="2:14" ht="30.75" customHeight="1" x14ac:dyDescent="0.25">
      <c r="B10" s="272" t="s">
        <v>225</v>
      </c>
      <c r="C10" s="250" t="s">
        <v>226</v>
      </c>
      <c r="D10" s="250"/>
      <c r="E10" s="250"/>
      <c r="F10" s="250"/>
      <c r="G10" s="250"/>
      <c r="H10" s="250"/>
      <c r="I10" s="250"/>
      <c r="J10" s="286"/>
      <c r="K10" s="286"/>
      <c r="M10" s="359"/>
    </row>
    <row r="11" spans="2:14" ht="30.75" customHeight="1" x14ac:dyDescent="0.25">
      <c r="B11" s="272" t="s">
        <v>227</v>
      </c>
      <c r="C11" s="287" t="s">
        <v>228</v>
      </c>
      <c r="D11" s="287"/>
      <c r="E11" s="287"/>
      <c r="F11" s="287"/>
      <c r="G11" s="287"/>
      <c r="H11" s="287"/>
      <c r="I11" s="287"/>
      <c r="J11" s="280"/>
      <c r="K11" s="280"/>
      <c r="M11" s="359"/>
      <c r="N11" s="271" t="s">
        <v>96</v>
      </c>
    </row>
    <row r="12" spans="2:14" ht="30.75" customHeight="1" x14ac:dyDescent="0.25">
      <c r="B12" s="272" t="s">
        <v>229</v>
      </c>
      <c r="C12" s="360" t="s">
        <v>308</v>
      </c>
      <c r="D12" s="360"/>
      <c r="E12" s="360"/>
      <c r="F12" s="360"/>
      <c r="G12" s="278" t="s">
        <v>231</v>
      </c>
      <c r="H12" s="289" t="s">
        <v>100</v>
      </c>
      <c r="I12" s="289"/>
      <c r="J12" s="280"/>
      <c r="K12" s="280"/>
      <c r="M12" s="359" t="s">
        <v>101</v>
      </c>
      <c r="N12" s="271" t="s">
        <v>78</v>
      </c>
    </row>
    <row r="13" spans="2:14" ht="30.75" customHeight="1" x14ac:dyDescent="0.25">
      <c r="B13" s="272" t="s">
        <v>232</v>
      </c>
      <c r="C13" s="290" t="s">
        <v>233</v>
      </c>
      <c r="D13" s="290"/>
      <c r="E13" s="290"/>
      <c r="F13" s="290"/>
      <c r="G13" s="278" t="s">
        <v>234</v>
      </c>
      <c r="H13" s="287" t="s">
        <v>42</v>
      </c>
      <c r="I13" s="287"/>
      <c r="J13" s="280"/>
      <c r="K13" s="280"/>
      <c r="M13" s="359" t="s">
        <v>105</v>
      </c>
    </row>
    <row r="14" spans="2:14" ht="36.75" customHeight="1" x14ac:dyDescent="0.25">
      <c r="B14" s="272" t="s">
        <v>235</v>
      </c>
      <c r="C14" s="291" t="s">
        <v>309</v>
      </c>
      <c r="D14" s="291"/>
      <c r="E14" s="291"/>
      <c r="F14" s="291"/>
      <c r="G14" s="291"/>
      <c r="H14" s="291"/>
      <c r="I14" s="291"/>
      <c r="J14" s="286"/>
      <c r="K14" s="286"/>
      <c r="M14" s="359" t="s">
        <v>108</v>
      </c>
      <c r="N14" s="271"/>
    </row>
    <row r="15" spans="2:14" ht="30.75" customHeight="1" x14ac:dyDescent="0.25">
      <c r="B15" s="272" t="s">
        <v>237</v>
      </c>
      <c r="C15" s="292" t="s">
        <v>300</v>
      </c>
      <c r="D15" s="292"/>
      <c r="E15" s="292"/>
      <c r="F15" s="292"/>
      <c r="G15" s="292"/>
      <c r="H15" s="292"/>
      <c r="I15" s="292"/>
      <c r="J15" s="293"/>
      <c r="K15" s="293"/>
      <c r="M15" s="359" t="s">
        <v>112</v>
      </c>
      <c r="N15" s="271"/>
    </row>
    <row r="16" spans="2:14" ht="30.75" customHeight="1" x14ac:dyDescent="0.25">
      <c r="B16" s="272" t="s">
        <v>239</v>
      </c>
      <c r="C16" s="294" t="s">
        <v>310</v>
      </c>
      <c r="D16" s="294"/>
      <c r="E16" s="294"/>
      <c r="F16" s="294"/>
      <c r="G16" s="294"/>
      <c r="H16" s="294"/>
      <c r="I16" s="294"/>
      <c r="J16" s="295"/>
      <c r="K16" s="295"/>
      <c r="M16" s="359"/>
      <c r="N16" s="271"/>
    </row>
    <row r="17" spans="2:14" ht="30.75" customHeight="1" x14ac:dyDescent="0.25">
      <c r="B17" s="272" t="s">
        <v>241</v>
      </c>
      <c r="C17" s="287" t="s">
        <v>311</v>
      </c>
      <c r="D17" s="287"/>
      <c r="E17" s="287"/>
      <c r="F17" s="287"/>
      <c r="G17" s="287"/>
      <c r="H17" s="287"/>
      <c r="I17" s="287"/>
      <c r="J17" s="296"/>
      <c r="K17" s="296"/>
      <c r="M17" s="359" t="s">
        <v>100</v>
      </c>
      <c r="N17" s="271"/>
    </row>
    <row r="18" spans="2:14" ht="18" customHeight="1" x14ac:dyDescent="0.25">
      <c r="B18" s="297" t="s">
        <v>243</v>
      </c>
      <c r="C18" s="298" t="s">
        <v>244</v>
      </c>
      <c r="D18" s="298"/>
      <c r="E18" s="298"/>
      <c r="F18" s="299" t="s">
        <v>245</v>
      </c>
      <c r="G18" s="299"/>
      <c r="H18" s="299"/>
      <c r="I18" s="299"/>
      <c r="J18" s="300"/>
      <c r="K18" s="300"/>
      <c r="M18" s="359" t="s">
        <v>122</v>
      </c>
      <c r="N18" s="271"/>
    </row>
    <row r="19" spans="2:14" ht="24" customHeight="1" x14ac:dyDescent="0.25">
      <c r="B19" s="297"/>
      <c r="C19" s="339" t="s">
        <v>312</v>
      </c>
      <c r="D19" s="339"/>
      <c r="E19" s="339"/>
      <c r="F19" s="294" t="s">
        <v>313</v>
      </c>
      <c r="G19" s="294"/>
      <c r="H19" s="294"/>
      <c r="I19" s="294"/>
      <c r="J19" s="295"/>
      <c r="K19" s="295"/>
      <c r="M19" s="359" t="s">
        <v>126</v>
      </c>
      <c r="N19" s="271"/>
    </row>
    <row r="20" spans="2:14" ht="27.75" customHeight="1" x14ac:dyDescent="0.25">
      <c r="B20" s="272" t="s">
        <v>248</v>
      </c>
      <c r="C20" s="339" t="s">
        <v>314</v>
      </c>
      <c r="D20" s="339"/>
      <c r="E20" s="339"/>
      <c r="F20" s="289" t="s">
        <v>315</v>
      </c>
      <c r="G20" s="289"/>
      <c r="H20" s="289"/>
      <c r="I20" s="289"/>
      <c r="J20" s="280"/>
      <c r="K20" s="280"/>
      <c r="M20" s="359"/>
      <c r="N20" s="271"/>
    </row>
    <row r="21" spans="2:14" ht="73.5" customHeight="1" x14ac:dyDescent="0.25">
      <c r="B21" s="272" t="s">
        <v>251</v>
      </c>
      <c r="C21" s="375" t="s">
        <v>369</v>
      </c>
      <c r="D21" s="375"/>
      <c r="E21" s="375"/>
      <c r="F21" s="302" t="s">
        <v>316</v>
      </c>
      <c r="G21" s="302"/>
      <c r="H21" s="302"/>
      <c r="I21" s="302"/>
      <c r="J21" s="293"/>
      <c r="K21" s="293"/>
      <c r="M21" s="362"/>
      <c r="N21" s="271"/>
    </row>
    <row r="22" spans="2:14" ht="23.25" customHeight="1" x14ac:dyDescent="0.25">
      <c r="B22" s="272" t="s">
        <v>254</v>
      </c>
      <c r="C22" s="303">
        <v>44927</v>
      </c>
      <c r="D22" s="303"/>
      <c r="E22" s="303"/>
      <c r="F22" s="278" t="s">
        <v>255</v>
      </c>
      <c r="G22" s="304">
        <v>1</v>
      </c>
      <c r="H22" s="278" t="s">
        <v>256</v>
      </c>
      <c r="I22" s="363">
        <v>3</v>
      </c>
      <c r="J22" s="306"/>
      <c r="K22" s="306"/>
      <c r="M22" s="362"/>
    </row>
    <row r="23" spans="2:14" ht="27" customHeight="1" x14ac:dyDescent="0.25">
      <c r="B23" s="272" t="s">
        <v>257</v>
      </c>
      <c r="C23" s="303">
        <v>45291</v>
      </c>
      <c r="D23" s="303"/>
      <c r="E23" s="303"/>
      <c r="F23" s="278" t="s">
        <v>258</v>
      </c>
      <c r="G23" s="365">
        <v>1</v>
      </c>
      <c r="H23" s="365"/>
      <c r="I23" s="365"/>
      <c r="J23" s="308"/>
      <c r="K23" s="308"/>
      <c r="M23" s="362"/>
    </row>
    <row r="24" spans="2:14" ht="30.75" customHeight="1" x14ac:dyDescent="0.25">
      <c r="B24" s="309" t="s">
        <v>259</v>
      </c>
      <c r="C24" s="310" t="s">
        <v>112</v>
      </c>
      <c r="D24" s="310"/>
      <c r="E24" s="310"/>
      <c r="F24" s="311" t="s">
        <v>260</v>
      </c>
      <c r="G24" s="294" t="s">
        <v>261</v>
      </c>
      <c r="H24" s="294"/>
      <c r="I24" s="294"/>
      <c r="J24" s="300"/>
      <c r="K24" s="300"/>
      <c r="M24" s="362"/>
    </row>
    <row r="25" spans="2:14" ht="22.5" customHeight="1" x14ac:dyDescent="0.25">
      <c r="B25" s="312" t="s">
        <v>262</v>
      </c>
      <c r="C25" s="312"/>
      <c r="D25" s="312"/>
      <c r="E25" s="312"/>
      <c r="F25" s="312"/>
      <c r="G25" s="312"/>
      <c r="H25" s="312"/>
      <c r="I25" s="312"/>
      <c r="J25" s="270"/>
      <c r="K25" s="270"/>
      <c r="M25" s="362"/>
    </row>
    <row r="26" spans="2:14" ht="43.5" customHeight="1" x14ac:dyDescent="0.25">
      <c r="B26" s="313" t="s">
        <v>142</v>
      </c>
      <c r="C26" s="314" t="s">
        <v>263</v>
      </c>
      <c r="D26" s="314" t="s">
        <v>264</v>
      </c>
      <c r="E26" s="315" t="s">
        <v>265</v>
      </c>
      <c r="F26" s="314" t="s">
        <v>266</v>
      </c>
      <c r="G26" s="314" t="s">
        <v>267</v>
      </c>
      <c r="H26" s="315" t="s">
        <v>268</v>
      </c>
      <c r="I26" s="316" t="s">
        <v>269</v>
      </c>
      <c r="J26" s="295"/>
      <c r="K26" s="295"/>
      <c r="M26" s="362"/>
    </row>
    <row r="27" spans="2:14" ht="19.5" customHeight="1" x14ac:dyDescent="0.25">
      <c r="B27" s="317" t="s">
        <v>151</v>
      </c>
      <c r="C27" s="377">
        <v>1.47E-2</v>
      </c>
      <c r="D27" s="381">
        <v>1.47E-2</v>
      </c>
      <c r="E27" s="120">
        <f t="shared" ref="E27:E38" si="0">IF(OR(C27=0,C27=""),0,D27/C27)</f>
        <v>1</v>
      </c>
      <c r="F27" s="382">
        <f>SUM(C27:C38)</f>
        <v>1</v>
      </c>
      <c r="G27" s="383">
        <f>SUM(D27:D38)</f>
        <v>0.78520000000000012</v>
      </c>
      <c r="H27" s="322">
        <f>IF(D27="","",(D27*100%)/$G$23)</f>
        <v>1.47E-2</v>
      </c>
      <c r="I27" s="323">
        <f>G27+I22</f>
        <v>3.7852000000000001</v>
      </c>
      <c r="J27" s="324"/>
      <c r="K27" s="324"/>
      <c r="M27" s="362"/>
    </row>
    <row r="28" spans="2:14" ht="19.5" customHeight="1" x14ac:dyDescent="0.25">
      <c r="B28" s="317" t="s">
        <v>152</v>
      </c>
      <c r="C28" s="377">
        <v>0.13220000000000001</v>
      </c>
      <c r="D28" s="381">
        <v>0</v>
      </c>
      <c r="E28" s="120">
        <f t="shared" si="0"/>
        <v>0</v>
      </c>
      <c r="F28" s="382"/>
      <c r="G28" s="383"/>
      <c r="H28" s="322">
        <f t="shared" ref="H28:H38" si="1">IF(D28="","",(D28*100%)/$G$23+H27)</f>
        <v>1.47E-2</v>
      </c>
      <c r="I28" s="323"/>
      <c r="J28" s="324"/>
      <c r="K28" s="324"/>
      <c r="M28" s="362"/>
    </row>
    <row r="29" spans="2:14" ht="19.5" customHeight="1" x14ac:dyDescent="0.25">
      <c r="B29" s="317" t="s">
        <v>153</v>
      </c>
      <c r="C29" s="377">
        <v>0.13220000000000001</v>
      </c>
      <c r="D29" s="381">
        <v>0.26440000000000002</v>
      </c>
      <c r="E29" s="120">
        <f t="shared" si="0"/>
        <v>2</v>
      </c>
      <c r="F29" s="382"/>
      <c r="G29" s="383"/>
      <c r="H29" s="322">
        <f t="shared" si="1"/>
        <v>0.27910000000000001</v>
      </c>
      <c r="I29" s="323"/>
      <c r="J29" s="324"/>
      <c r="K29" s="324"/>
      <c r="M29" s="362"/>
    </row>
    <row r="30" spans="2:14" ht="19.5" customHeight="1" x14ac:dyDescent="0.25">
      <c r="B30" s="317" t="s">
        <v>154</v>
      </c>
      <c r="C30" s="377">
        <v>0.13250000000000001</v>
      </c>
      <c r="D30" s="381">
        <v>0.13250000000000001</v>
      </c>
      <c r="E30" s="120">
        <f t="shared" si="0"/>
        <v>1</v>
      </c>
      <c r="F30" s="382"/>
      <c r="G30" s="383"/>
      <c r="H30" s="322">
        <f t="shared" si="1"/>
        <v>0.41160000000000002</v>
      </c>
      <c r="I30" s="323"/>
      <c r="J30" s="324"/>
      <c r="K30" s="324"/>
    </row>
    <row r="31" spans="2:14" ht="19.5" customHeight="1" x14ac:dyDescent="0.25">
      <c r="B31" s="317" t="s">
        <v>155</v>
      </c>
      <c r="C31" s="377">
        <v>9.3399999999999997E-2</v>
      </c>
      <c r="D31" s="381">
        <v>9.3399999999999997E-2</v>
      </c>
      <c r="E31" s="120">
        <f t="shared" si="0"/>
        <v>1</v>
      </c>
      <c r="F31" s="382"/>
      <c r="G31" s="383"/>
      <c r="H31" s="322">
        <f t="shared" si="1"/>
        <v>0.505</v>
      </c>
      <c r="I31" s="323"/>
      <c r="J31" s="324"/>
      <c r="K31" s="324"/>
    </row>
    <row r="32" spans="2:14" ht="19.5" customHeight="1" x14ac:dyDescent="0.25">
      <c r="B32" s="317" t="s">
        <v>156</v>
      </c>
      <c r="C32" s="377">
        <v>9.3399999999999997E-2</v>
      </c>
      <c r="D32" s="381">
        <v>9.3399999999999997E-2</v>
      </c>
      <c r="E32" s="120">
        <f t="shared" si="0"/>
        <v>1</v>
      </c>
      <c r="F32" s="382"/>
      <c r="G32" s="383"/>
      <c r="H32" s="322">
        <f t="shared" si="1"/>
        <v>0.59840000000000004</v>
      </c>
      <c r="I32" s="323"/>
      <c r="J32" s="324"/>
      <c r="K32" s="324"/>
    </row>
    <row r="33" spans="2:11" ht="19.5" customHeight="1" x14ac:dyDescent="0.25">
      <c r="B33" s="317" t="s">
        <v>157</v>
      </c>
      <c r="C33" s="377">
        <v>9.3399999999999997E-2</v>
      </c>
      <c r="D33" s="381">
        <v>9.3399999999999997E-2</v>
      </c>
      <c r="E33" s="120">
        <f t="shared" si="0"/>
        <v>1</v>
      </c>
      <c r="F33" s="382"/>
      <c r="G33" s="383"/>
      <c r="H33" s="322">
        <f t="shared" si="1"/>
        <v>0.69180000000000008</v>
      </c>
      <c r="I33" s="323"/>
      <c r="J33" s="324"/>
      <c r="K33" s="324"/>
    </row>
    <row r="34" spans="2:11" ht="19.5" customHeight="1" x14ac:dyDescent="0.25">
      <c r="B34" s="317" t="s">
        <v>158</v>
      </c>
      <c r="C34" s="377">
        <v>9.3399999999999997E-2</v>
      </c>
      <c r="D34" s="381">
        <v>9.3399999999999997E-2</v>
      </c>
      <c r="E34" s="120">
        <f t="shared" si="0"/>
        <v>1</v>
      </c>
      <c r="F34" s="382"/>
      <c r="G34" s="383"/>
      <c r="H34" s="322">
        <f t="shared" si="1"/>
        <v>0.78520000000000012</v>
      </c>
      <c r="I34" s="323"/>
      <c r="J34" s="324"/>
      <c r="K34" s="324"/>
    </row>
    <row r="35" spans="2:11" ht="19.5" customHeight="1" x14ac:dyDescent="0.25">
      <c r="B35" s="317" t="s">
        <v>159</v>
      </c>
      <c r="C35" s="377">
        <v>9.2799999999999994E-2</v>
      </c>
      <c r="D35" s="381"/>
      <c r="E35" s="120">
        <f t="shared" si="0"/>
        <v>0</v>
      </c>
      <c r="F35" s="382"/>
      <c r="G35" s="383"/>
      <c r="H35" s="322" t="str">
        <f t="shared" si="1"/>
        <v/>
      </c>
      <c r="I35" s="323"/>
      <c r="J35" s="324"/>
      <c r="K35" s="324"/>
    </row>
    <row r="36" spans="2:11" ht="19.5" customHeight="1" x14ac:dyDescent="0.25">
      <c r="B36" s="317" t="s">
        <v>160</v>
      </c>
      <c r="C36" s="377">
        <v>9.2799999999999994E-2</v>
      </c>
      <c r="D36" s="381"/>
      <c r="E36" s="120">
        <f t="shared" si="0"/>
        <v>0</v>
      </c>
      <c r="F36" s="382"/>
      <c r="G36" s="383"/>
      <c r="H36" s="322" t="str">
        <f t="shared" si="1"/>
        <v/>
      </c>
      <c r="I36" s="323"/>
      <c r="J36" s="324"/>
      <c r="K36" s="324"/>
    </row>
    <row r="37" spans="2:11" ht="19.5" customHeight="1" x14ac:dyDescent="0.25">
      <c r="B37" s="317" t="s">
        <v>161</v>
      </c>
      <c r="C37" s="377">
        <v>1.46E-2</v>
      </c>
      <c r="D37" s="381"/>
      <c r="E37" s="120">
        <f t="shared" si="0"/>
        <v>0</v>
      </c>
      <c r="F37" s="382"/>
      <c r="G37" s="383"/>
      <c r="H37" s="322" t="str">
        <f t="shared" si="1"/>
        <v/>
      </c>
      <c r="I37" s="323"/>
      <c r="J37" s="324"/>
      <c r="K37" s="324"/>
    </row>
    <row r="38" spans="2:11" ht="19.5" customHeight="1" x14ac:dyDescent="0.25">
      <c r="B38" s="317" t="s">
        <v>162</v>
      </c>
      <c r="C38" s="377">
        <v>1.46E-2</v>
      </c>
      <c r="D38" s="381"/>
      <c r="E38" s="120">
        <f t="shared" si="0"/>
        <v>0</v>
      </c>
      <c r="F38" s="382"/>
      <c r="G38" s="383"/>
      <c r="H38" s="322" t="str">
        <f t="shared" si="1"/>
        <v/>
      </c>
      <c r="I38" s="323"/>
      <c r="J38" s="324"/>
      <c r="K38" s="324"/>
    </row>
    <row r="39" spans="2:11" ht="73.5" customHeight="1" x14ac:dyDescent="0.25">
      <c r="B39" s="327" t="s">
        <v>270</v>
      </c>
      <c r="C39" s="328" t="s">
        <v>379</v>
      </c>
      <c r="D39" s="328"/>
      <c r="E39" s="328"/>
      <c r="F39" s="328"/>
      <c r="G39" s="328"/>
      <c r="H39" s="328"/>
      <c r="I39" s="328"/>
      <c r="J39" s="370"/>
      <c r="K39" s="371"/>
    </row>
    <row r="40" spans="2:11" ht="36.6" customHeight="1" x14ac:dyDescent="0.25">
      <c r="B40" s="331"/>
      <c r="C40" s="331"/>
      <c r="D40" s="331"/>
      <c r="E40" s="331"/>
      <c r="F40" s="331"/>
      <c r="G40" s="331"/>
      <c r="H40" s="331"/>
      <c r="I40" s="331"/>
      <c r="J40" s="270"/>
      <c r="K40" s="270"/>
    </row>
    <row r="41" spans="2:11" ht="36.6" customHeight="1" x14ac:dyDescent="0.25">
      <c r="B41" s="331"/>
      <c r="C41" s="331"/>
      <c r="D41" s="331"/>
      <c r="E41" s="331"/>
      <c r="F41" s="331"/>
      <c r="G41" s="331"/>
      <c r="H41" s="331"/>
      <c r="I41" s="331"/>
      <c r="J41" s="332"/>
      <c r="K41" s="332"/>
    </row>
    <row r="42" spans="2:11" ht="36.6" customHeight="1" x14ac:dyDescent="0.25">
      <c r="B42" s="331"/>
      <c r="C42" s="331"/>
      <c r="D42" s="331"/>
      <c r="E42" s="331"/>
      <c r="F42" s="331"/>
      <c r="G42" s="331"/>
      <c r="H42" s="331"/>
      <c r="I42" s="331"/>
      <c r="J42" s="332"/>
      <c r="K42" s="332"/>
    </row>
    <row r="43" spans="2:11" ht="36.6" customHeight="1" x14ac:dyDescent="0.25">
      <c r="B43" s="331"/>
      <c r="C43" s="331"/>
      <c r="D43" s="331"/>
      <c r="E43" s="331"/>
      <c r="F43" s="331"/>
      <c r="G43" s="331"/>
      <c r="H43" s="331"/>
      <c r="I43" s="331"/>
      <c r="J43" s="332"/>
      <c r="K43" s="332"/>
    </row>
    <row r="44" spans="2:11" ht="36.6" customHeight="1" x14ac:dyDescent="0.25">
      <c r="B44" s="331"/>
      <c r="C44" s="331"/>
      <c r="D44" s="331"/>
      <c r="E44" s="331"/>
      <c r="F44" s="331"/>
      <c r="G44" s="331"/>
      <c r="H44" s="331"/>
      <c r="I44" s="331"/>
      <c r="J44" s="268"/>
      <c r="K44" s="268"/>
    </row>
    <row r="45" spans="2:11" ht="107.25" customHeight="1" x14ac:dyDescent="0.25">
      <c r="B45" s="272" t="s">
        <v>271</v>
      </c>
      <c r="C45" s="328" t="s">
        <v>378</v>
      </c>
      <c r="D45" s="328"/>
      <c r="E45" s="328"/>
      <c r="F45" s="328"/>
      <c r="G45" s="328"/>
      <c r="H45" s="328"/>
      <c r="I45" s="328"/>
      <c r="J45" s="333"/>
      <c r="K45" s="334"/>
    </row>
    <row r="46" spans="2:11" ht="48" customHeight="1" x14ac:dyDescent="0.25">
      <c r="B46" s="272" t="s">
        <v>272</v>
      </c>
      <c r="C46" s="328" t="s">
        <v>273</v>
      </c>
      <c r="D46" s="328"/>
      <c r="E46" s="328"/>
      <c r="F46" s="328"/>
      <c r="G46" s="328"/>
      <c r="H46" s="328"/>
      <c r="I46" s="328"/>
      <c r="J46" s="335"/>
      <c r="K46" s="335"/>
    </row>
    <row r="47" spans="2:11" ht="66" customHeight="1" x14ac:dyDescent="0.25">
      <c r="B47" s="327" t="s">
        <v>274</v>
      </c>
      <c r="C47" s="275" t="s">
        <v>317</v>
      </c>
      <c r="D47" s="275"/>
      <c r="E47" s="275"/>
      <c r="F47" s="275"/>
      <c r="G47" s="275"/>
      <c r="H47" s="275"/>
      <c r="I47" s="275"/>
      <c r="J47" s="335"/>
      <c r="K47" s="335"/>
    </row>
    <row r="48" spans="2:11" ht="22.5" customHeight="1" x14ac:dyDescent="0.25">
      <c r="B48" s="312" t="s">
        <v>276</v>
      </c>
      <c r="C48" s="312"/>
      <c r="D48" s="312"/>
      <c r="E48" s="312"/>
      <c r="F48" s="312"/>
      <c r="G48" s="312"/>
      <c r="H48" s="312"/>
      <c r="I48" s="312"/>
      <c r="J48" s="335"/>
      <c r="K48" s="335"/>
    </row>
    <row r="49" spans="2:11" ht="22.5" customHeight="1" x14ac:dyDescent="0.25">
      <c r="B49" s="297" t="s">
        <v>277</v>
      </c>
      <c r="C49" s="314" t="s">
        <v>278</v>
      </c>
      <c r="D49" s="274" t="s">
        <v>279</v>
      </c>
      <c r="E49" s="274"/>
      <c r="F49" s="274"/>
      <c r="G49" s="336" t="s">
        <v>280</v>
      </c>
      <c r="H49" s="336"/>
      <c r="I49" s="336"/>
      <c r="J49" s="337"/>
      <c r="K49" s="337"/>
    </row>
    <row r="50" spans="2:11" ht="30.75" customHeight="1" x14ac:dyDescent="0.25">
      <c r="B50" s="297"/>
      <c r="C50" s="338" t="s">
        <v>281</v>
      </c>
      <c r="D50" s="339" t="s">
        <v>281</v>
      </c>
      <c r="E50" s="339"/>
      <c r="F50" s="339"/>
      <c r="G50" s="294" t="s">
        <v>281</v>
      </c>
      <c r="H50" s="294"/>
      <c r="I50" s="294"/>
      <c r="J50" s="337"/>
      <c r="K50" s="337"/>
    </row>
    <row r="51" spans="2:11" ht="32.25" customHeight="1" x14ac:dyDescent="0.25">
      <c r="B51" s="340" t="s">
        <v>282</v>
      </c>
      <c r="C51" s="250" t="s">
        <v>361</v>
      </c>
      <c r="D51" s="250"/>
      <c r="E51" s="250"/>
      <c r="F51" s="250"/>
      <c r="G51" s="250"/>
      <c r="H51" s="250"/>
      <c r="I51" s="250"/>
      <c r="J51" s="370"/>
      <c r="K51" s="371"/>
    </row>
    <row r="52" spans="2:11" ht="28.5" customHeight="1" x14ac:dyDescent="0.25">
      <c r="B52" s="341" t="s">
        <v>283</v>
      </c>
      <c r="C52" s="247" t="s">
        <v>362</v>
      </c>
      <c r="D52" s="247"/>
      <c r="E52" s="247"/>
      <c r="F52" s="247"/>
      <c r="G52" s="247"/>
      <c r="H52" s="247"/>
      <c r="I52" s="247"/>
      <c r="J52" s="370"/>
      <c r="K52" s="371"/>
    </row>
    <row r="53" spans="2:11" ht="30" customHeight="1" x14ac:dyDescent="0.25">
      <c r="B53" s="327" t="s">
        <v>284</v>
      </c>
      <c r="C53" s="294" t="s">
        <v>363</v>
      </c>
      <c r="D53" s="294"/>
      <c r="E53" s="294"/>
      <c r="F53" s="294"/>
      <c r="G53" s="294"/>
      <c r="H53" s="294"/>
      <c r="I53" s="294"/>
      <c r="J53" s="370"/>
      <c r="K53" s="371"/>
    </row>
    <row r="54" spans="2:11" ht="31.5" customHeight="1" x14ac:dyDescent="0.25">
      <c r="B54" s="342" t="s">
        <v>285</v>
      </c>
      <c r="C54" s="343" t="s">
        <v>281</v>
      </c>
      <c r="D54" s="343"/>
      <c r="E54" s="343"/>
      <c r="F54" s="343"/>
      <c r="G54" s="343"/>
      <c r="H54" s="343"/>
      <c r="I54" s="343"/>
      <c r="J54" s="384" t="s">
        <v>281</v>
      </c>
      <c r="K54" s="385"/>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l3vNa8qUhoVUS3PhbviYaAmD3xL8KKcy4RkHOJ/jygeOPtPdVCWvXYgtN1KIiulU3+HL/B3Olw15Kc770FK08Q==" saltValue="gyrmsl2LFOZi+2jmNtjBz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2"/>
      <c r="C2" s="233" t="s">
        <v>0</v>
      </c>
      <c r="D2" s="233"/>
      <c r="E2" s="233"/>
      <c r="F2" s="233"/>
      <c r="G2" s="233"/>
      <c r="H2" s="233"/>
      <c r="I2" s="234"/>
      <c r="J2" s="29"/>
      <c r="K2" s="29"/>
      <c r="M2" s="30" t="s">
        <v>61</v>
      </c>
    </row>
    <row r="3" spans="2:14" ht="25.5" customHeight="1" x14ac:dyDescent="0.25">
      <c r="B3" s="232"/>
      <c r="C3" s="235" t="s">
        <v>1</v>
      </c>
      <c r="D3" s="235"/>
      <c r="E3" s="235"/>
      <c r="F3" s="235"/>
      <c r="G3" s="235"/>
      <c r="H3" s="235"/>
      <c r="I3" s="234"/>
      <c r="J3" s="29"/>
      <c r="K3" s="29"/>
      <c r="M3" s="30" t="s">
        <v>62</v>
      </c>
    </row>
    <row r="4" spans="2:14" ht="25.5" customHeight="1" x14ac:dyDescent="0.25">
      <c r="B4" s="232"/>
      <c r="C4" s="235" t="s">
        <v>63</v>
      </c>
      <c r="D4" s="235"/>
      <c r="E4" s="235"/>
      <c r="F4" s="235"/>
      <c r="G4" s="235"/>
      <c r="H4" s="235"/>
      <c r="I4" s="234"/>
      <c r="J4" s="29"/>
      <c r="K4" s="29"/>
      <c r="M4" s="30" t="s">
        <v>64</v>
      </c>
    </row>
    <row r="5" spans="2:14" ht="25.5" customHeight="1" x14ac:dyDescent="0.25">
      <c r="B5" s="232"/>
      <c r="C5" s="235" t="s">
        <v>65</v>
      </c>
      <c r="D5" s="235"/>
      <c r="E5" s="235"/>
      <c r="F5" s="235"/>
      <c r="G5" s="236" t="s">
        <v>66</v>
      </c>
      <c r="H5" s="236"/>
      <c r="I5" s="234"/>
      <c r="J5" s="29"/>
      <c r="K5" s="29"/>
      <c r="M5" s="30" t="s">
        <v>67</v>
      </c>
    </row>
    <row r="6" spans="2:14" ht="23.25" customHeight="1" x14ac:dyDescent="0.25">
      <c r="B6" s="228" t="s">
        <v>68</v>
      </c>
      <c r="C6" s="228"/>
      <c r="D6" s="228"/>
      <c r="E6" s="228"/>
      <c r="F6" s="228"/>
      <c r="G6" s="228"/>
      <c r="H6" s="228"/>
      <c r="I6" s="228"/>
      <c r="J6" s="31"/>
      <c r="K6" s="31"/>
    </row>
    <row r="7" spans="2:14" ht="24" customHeight="1" x14ac:dyDescent="0.25">
      <c r="B7" s="229" t="s">
        <v>69</v>
      </c>
      <c r="C7" s="229"/>
      <c r="D7" s="229"/>
      <c r="E7" s="229"/>
      <c r="F7" s="229"/>
      <c r="G7" s="229"/>
      <c r="H7" s="229"/>
      <c r="I7" s="229"/>
      <c r="J7" s="32"/>
      <c r="K7" s="32"/>
    </row>
    <row r="8" spans="2:14" ht="24" customHeight="1" x14ac:dyDescent="0.25">
      <c r="B8" s="230" t="s">
        <v>70</v>
      </c>
      <c r="C8" s="230"/>
      <c r="D8" s="230"/>
      <c r="E8" s="230"/>
      <c r="F8" s="230"/>
      <c r="G8" s="230"/>
      <c r="H8" s="230"/>
      <c r="I8" s="230"/>
      <c r="J8" s="33"/>
      <c r="K8" s="33"/>
      <c r="N8" s="34" t="s">
        <v>71</v>
      </c>
    </row>
    <row r="9" spans="2:14" ht="30.75" customHeight="1" x14ac:dyDescent="0.25">
      <c r="B9" s="35" t="s">
        <v>72</v>
      </c>
      <c r="C9" s="36">
        <v>14</v>
      </c>
      <c r="D9" s="231" t="s">
        <v>73</v>
      </c>
      <c r="E9" s="231"/>
      <c r="F9" s="213" t="s">
        <v>327</v>
      </c>
      <c r="G9" s="213"/>
      <c r="H9" s="213"/>
      <c r="I9" s="213"/>
      <c r="J9" s="37"/>
      <c r="K9" s="37"/>
      <c r="M9" s="30" t="s">
        <v>75</v>
      </c>
      <c r="N9" s="34" t="s">
        <v>76</v>
      </c>
    </row>
    <row r="10" spans="2:14" ht="30.75" customHeight="1" x14ac:dyDescent="0.25">
      <c r="B10" s="38" t="s">
        <v>77</v>
      </c>
      <c r="C10" s="39" t="s">
        <v>78</v>
      </c>
      <c r="D10" s="222" t="s">
        <v>79</v>
      </c>
      <c r="E10" s="222"/>
      <c r="F10" s="223" t="s">
        <v>80</v>
      </c>
      <c r="G10" s="223"/>
      <c r="H10" s="41" t="s">
        <v>81</v>
      </c>
      <c r="I10" s="122" t="s">
        <v>78</v>
      </c>
      <c r="J10" s="43"/>
      <c r="K10" s="43"/>
      <c r="M10" s="30" t="s">
        <v>82</v>
      </c>
      <c r="N10" s="34" t="s">
        <v>83</v>
      </c>
    </row>
    <row r="11" spans="2:14" ht="30.75" customHeight="1" x14ac:dyDescent="0.25">
      <c r="B11" s="38" t="s">
        <v>84</v>
      </c>
      <c r="C11" s="224" t="s">
        <v>85</v>
      </c>
      <c r="D11" s="224"/>
      <c r="E11" s="224"/>
      <c r="F11" s="224"/>
      <c r="G11" s="41" t="s">
        <v>86</v>
      </c>
      <c r="H11" s="225">
        <v>1032</v>
      </c>
      <c r="I11" s="225"/>
      <c r="J11" s="44"/>
      <c r="K11" s="44"/>
      <c r="M11" s="30" t="s">
        <v>87</v>
      </c>
      <c r="N11" s="34" t="s">
        <v>42</v>
      </c>
    </row>
    <row r="12" spans="2:14" ht="30.75" customHeight="1" x14ac:dyDescent="0.25">
      <c r="B12" s="38" t="s">
        <v>88</v>
      </c>
      <c r="C12" s="226" t="s">
        <v>82</v>
      </c>
      <c r="D12" s="226"/>
      <c r="E12" s="226"/>
      <c r="F12" s="226"/>
      <c r="G12" s="41" t="s">
        <v>89</v>
      </c>
      <c r="H12" s="227" t="s">
        <v>328</v>
      </c>
      <c r="I12" s="227"/>
      <c r="J12" s="45"/>
      <c r="K12" s="45"/>
      <c r="M12" s="46" t="s">
        <v>91</v>
      </c>
    </row>
    <row r="13" spans="2:14" ht="30.75" customHeight="1" x14ac:dyDescent="0.25">
      <c r="B13" s="38" t="s">
        <v>92</v>
      </c>
      <c r="C13" s="216" t="s">
        <v>93</v>
      </c>
      <c r="D13" s="216"/>
      <c r="E13" s="216"/>
      <c r="F13" s="216"/>
      <c r="G13" s="216"/>
      <c r="H13" s="216"/>
      <c r="I13" s="216"/>
      <c r="J13" s="47"/>
      <c r="K13" s="47"/>
      <c r="M13" s="46"/>
    </row>
    <row r="14" spans="2:14" ht="30.75" customHeight="1" x14ac:dyDescent="0.25">
      <c r="B14" s="38" t="s">
        <v>94</v>
      </c>
      <c r="C14" s="211" t="s">
        <v>329</v>
      </c>
      <c r="D14" s="211"/>
      <c r="E14" s="211"/>
      <c r="F14" s="211"/>
      <c r="G14" s="211"/>
      <c r="H14" s="211"/>
      <c r="I14" s="211"/>
      <c r="J14" s="43"/>
      <c r="K14" s="43"/>
      <c r="M14" s="46"/>
      <c r="N14" s="34" t="s">
        <v>96</v>
      </c>
    </row>
    <row r="15" spans="2:14" ht="30.75" customHeight="1" x14ac:dyDescent="0.25">
      <c r="B15" s="38" t="s">
        <v>97</v>
      </c>
      <c r="C15" s="207" t="s">
        <v>330</v>
      </c>
      <c r="D15" s="207"/>
      <c r="E15" s="207"/>
      <c r="F15" s="207"/>
      <c r="G15" s="41" t="s">
        <v>99</v>
      </c>
      <c r="H15" s="211" t="s">
        <v>100</v>
      </c>
      <c r="I15" s="211"/>
      <c r="J15" s="43"/>
      <c r="K15" s="43"/>
      <c r="M15" s="46" t="s">
        <v>101</v>
      </c>
      <c r="N15" s="34" t="s">
        <v>78</v>
      </c>
    </row>
    <row r="16" spans="2:14" ht="30.75" customHeight="1" x14ac:dyDescent="0.25">
      <c r="B16" s="38" t="s">
        <v>102</v>
      </c>
      <c r="C16" s="221" t="s">
        <v>103</v>
      </c>
      <c r="D16" s="221"/>
      <c r="E16" s="221"/>
      <c r="F16" s="221"/>
      <c r="G16" s="41" t="s">
        <v>104</v>
      </c>
      <c r="H16" s="211" t="s">
        <v>42</v>
      </c>
      <c r="I16" s="211"/>
      <c r="J16" s="43"/>
      <c r="K16" s="43"/>
      <c r="M16" s="46" t="s">
        <v>105</v>
      </c>
    </row>
    <row r="17" spans="2:14" ht="36" customHeight="1" x14ac:dyDescent="0.25">
      <c r="B17" s="38" t="s">
        <v>106</v>
      </c>
      <c r="C17" s="216" t="s">
        <v>331</v>
      </c>
      <c r="D17" s="216"/>
      <c r="E17" s="216"/>
      <c r="F17" s="216"/>
      <c r="G17" s="216"/>
      <c r="H17" s="216"/>
      <c r="I17" s="216"/>
      <c r="J17" s="47"/>
      <c r="K17" s="47"/>
      <c r="M17" s="46" t="s">
        <v>108</v>
      </c>
      <c r="N17" s="34" t="s">
        <v>109</v>
      </c>
    </row>
    <row r="18" spans="2:14" ht="30.75" customHeight="1" x14ac:dyDescent="0.25">
      <c r="B18" s="38" t="s">
        <v>110</v>
      </c>
      <c r="C18" s="213" t="s">
        <v>332</v>
      </c>
      <c r="D18" s="213"/>
      <c r="E18" s="213"/>
      <c r="F18" s="213"/>
      <c r="G18" s="213"/>
      <c r="H18" s="213"/>
      <c r="I18" s="213"/>
      <c r="J18" s="48"/>
      <c r="K18" s="48"/>
      <c r="M18" s="46" t="s">
        <v>112</v>
      </c>
      <c r="N18" s="34" t="s">
        <v>113</v>
      </c>
    </row>
    <row r="19" spans="2:14" ht="30.75" customHeight="1" x14ac:dyDescent="0.25">
      <c r="B19" s="38" t="s">
        <v>114</v>
      </c>
      <c r="C19" s="248" t="s">
        <v>333</v>
      </c>
      <c r="D19" s="248"/>
      <c r="E19" s="248"/>
      <c r="F19" s="248"/>
      <c r="G19" s="248"/>
      <c r="H19" s="248"/>
      <c r="I19" s="248"/>
      <c r="J19" s="49"/>
      <c r="K19" s="49"/>
      <c r="M19" s="46"/>
      <c r="N19" s="34" t="s">
        <v>116</v>
      </c>
    </row>
    <row r="20" spans="2:14" ht="30.75" customHeight="1" x14ac:dyDescent="0.25">
      <c r="B20" s="38" t="s">
        <v>117</v>
      </c>
      <c r="C20" s="217" t="s">
        <v>41</v>
      </c>
      <c r="D20" s="217"/>
      <c r="E20" s="217"/>
      <c r="F20" s="217"/>
      <c r="G20" s="217"/>
      <c r="H20" s="217"/>
      <c r="I20" s="217"/>
      <c r="J20" s="50"/>
      <c r="K20" s="50"/>
      <c r="M20" s="46" t="s">
        <v>100</v>
      </c>
      <c r="N20" s="34" t="s">
        <v>118</v>
      </c>
    </row>
    <row r="21" spans="2:14" ht="27.75" customHeight="1" x14ac:dyDescent="0.25">
      <c r="B21" s="218" t="s">
        <v>119</v>
      </c>
      <c r="C21" s="219" t="s">
        <v>120</v>
      </c>
      <c r="D21" s="219"/>
      <c r="E21" s="219"/>
      <c r="F21" s="220" t="s">
        <v>121</v>
      </c>
      <c r="G21" s="220"/>
      <c r="H21" s="220"/>
      <c r="I21" s="220"/>
      <c r="J21" s="51"/>
      <c r="K21" s="51"/>
      <c r="M21" s="46" t="s">
        <v>122</v>
      </c>
      <c r="N21" s="34" t="s">
        <v>123</v>
      </c>
    </row>
    <row r="22" spans="2:14" ht="27" customHeight="1" x14ac:dyDescent="0.25">
      <c r="B22" s="218"/>
      <c r="C22" s="251" t="s">
        <v>334</v>
      </c>
      <c r="D22" s="251"/>
      <c r="E22" s="251"/>
      <c r="F22" s="248" t="s">
        <v>335</v>
      </c>
      <c r="G22" s="248"/>
      <c r="H22" s="248"/>
      <c r="I22" s="248"/>
      <c r="J22" s="49"/>
      <c r="K22" s="49"/>
      <c r="M22" s="46" t="s">
        <v>126</v>
      </c>
      <c r="N22" s="34" t="s">
        <v>127</v>
      </c>
    </row>
    <row r="23" spans="2:14" ht="39.75" customHeight="1" x14ac:dyDescent="0.25">
      <c r="B23" s="38" t="s">
        <v>128</v>
      </c>
      <c r="C23" s="210" t="s">
        <v>41</v>
      </c>
      <c r="D23" s="210"/>
      <c r="E23" s="210"/>
      <c r="F23" s="211" t="s">
        <v>41</v>
      </c>
      <c r="G23" s="211"/>
      <c r="H23" s="211"/>
      <c r="I23" s="211"/>
      <c r="J23" s="43"/>
      <c r="K23" s="43"/>
      <c r="M23" s="46"/>
      <c r="N23" s="34" t="s">
        <v>93</v>
      </c>
    </row>
    <row r="24" spans="2:14" ht="44.25" customHeight="1" x14ac:dyDescent="0.25">
      <c r="B24" s="38" t="s">
        <v>129</v>
      </c>
      <c r="C24" s="249" t="s">
        <v>336</v>
      </c>
      <c r="D24" s="249"/>
      <c r="E24" s="249"/>
      <c r="F24" s="248" t="s">
        <v>337</v>
      </c>
      <c r="G24" s="248"/>
      <c r="H24" s="248"/>
      <c r="I24" s="248"/>
      <c r="J24" s="48"/>
      <c r="K24" s="48"/>
      <c r="M24" s="52"/>
      <c r="N24" s="34" t="s">
        <v>132</v>
      </c>
    </row>
    <row r="25" spans="2:14" ht="29.25" customHeight="1" x14ac:dyDescent="0.25">
      <c r="B25" s="38" t="s">
        <v>133</v>
      </c>
      <c r="C25" s="214" t="s">
        <v>103</v>
      </c>
      <c r="D25" s="214"/>
      <c r="E25" s="214"/>
      <c r="F25" s="41" t="s">
        <v>134</v>
      </c>
      <c r="G25" s="254">
        <v>74</v>
      </c>
      <c r="H25" s="254"/>
      <c r="I25" s="254"/>
      <c r="J25" s="53"/>
      <c r="K25" s="53"/>
      <c r="M25" s="52"/>
    </row>
    <row r="26" spans="2:14" ht="27" customHeight="1" x14ac:dyDescent="0.25">
      <c r="B26" s="38" t="s">
        <v>135</v>
      </c>
      <c r="C26" s="207" t="s">
        <v>136</v>
      </c>
      <c r="D26" s="207"/>
      <c r="E26" s="207"/>
      <c r="F26" s="41" t="s">
        <v>137</v>
      </c>
      <c r="G26" s="254">
        <v>0</v>
      </c>
      <c r="H26" s="254"/>
      <c r="I26" s="254"/>
      <c r="J26" s="54"/>
      <c r="K26" s="54"/>
      <c r="M26" s="52"/>
    </row>
    <row r="27" spans="2:14" ht="47.25" customHeight="1" x14ac:dyDescent="0.25">
      <c r="B27" s="55" t="s">
        <v>138</v>
      </c>
      <c r="C27" s="210" t="s">
        <v>108</v>
      </c>
      <c r="D27" s="210"/>
      <c r="E27" s="210"/>
      <c r="F27" s="56" t="s">
        <v>139</v>
      </c>
      <c r="G27" s="208" t="s">
        <v>140</v>
      </c>
      <c r="H27" s="208"/>
      <c r="I27" s="208"/>
      <c r="J27" s="51"/>
      <c r="K27" s="51"/>
      <c r="M27" s="52"/>
    </row>
    <row r="28" spans="2:14" ht="30" customHeight="1" x14ac:dyDescent="0.25">
      <c r="B28" s="199" t="s">
        <v>141</v>
      </c>
      <c r="C28" s="199"/>
      <c r="D28" s="199"/>
      <c r="E28" s="199"/>
      <c r="F28" s="199"/>
      <c r="G28" s="199"/>
      <c r="H28" s="199"/>
      <c r="I28" s="199"/>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06"/>
      <c r="D42" s="206"/>
      <c r="E42" s="206"/>
      <c r="F42" s="206"/>
      <c r="G42" s="206"/>
      <c r="H42" s="206"/>
      <c r="I42" s="206"/>
      <c r="J42" s="71"/>
      <c r="K42" s="71"/>
    </row>
    <row r="43" spans="2:11" ht="29.25" customHeight="1" x14ac:dyDescent="0.25">
      <c r="B43" s="199" t="s">
        <v>164</v>
      </c>
      <c r="C43" s="199"/>
      <c r="D43" s="199"/>
      <c r="E43" s="199"/>
      <c r="F43" s="199"/>
      <c r="G43" s="199"/>
      <c r="H43" s="199"/>
      <c r="I43" s="199"/>
      <c r="J43" s="33"/>
      <c r="K43" s="33"/>
    </row>
    <row r="44" spans="2:11" ht="32.25" customHeight="1" x14ac:dyDescent="0.25">
      <c r="B44" s="205"/>
      <c r="C44" s="205"/>
      <c r="D44" s="205"/>
      <c r="E44" s="205"/>
      <c r="F44" s="205"/>
      <c r="G44" s="205"/>
      <c r="H44" s="205"/>
      <c r="I44" s="205"/>
      <c r="J44" s="33"/>
      <c r="K44" s="33"/>
    </row>
    <row r="45" spans="2:11" ht="32.25" customHeight="1" x14ac:dyDescent="0.25">
      <c r="B45" s="205"/>
      <c r="C45" s="205"/>
      <c r="D45" s="205"/>
      <c r="E45" s="205"/>
      <c r="F45" s="205"/>
      <c r="G45" s="205"/>
      <c r="H45" s="205"/>
      <c r="I45" s="205"/>
      <c r="J45" s="71"/>
      <c r="K45" s="71"/>
    </row>
    <row r="46" spans="2:11" ht="32.25" customHeight="1" x14ac:dyDescent="0.25">
      <c r="B46" s="205"/>
      <c r="C46" s="205"/>
      <c r="D46" s="205"/>
      <c r="E46" s="205"/>
      <c r="F46" s="205"/>
      <c r="G46" s="205"/>
      <c r="H46" s="205"/>
      <c r="I46" s="205"/>
      <c r="J46" s="71"/>
      <c r="K46" s="71"/>
    </row>
    <row r="47" spans="2:11" ht="32.25" customHeight="1" x14ac:dyDescent="0.25">
      <c r="B47" s="205"/>
      <c r="C47" s="205"/>
      <c r="D47" s="205"/>
      <c r="E47" s="205"/>
      <c r="F47" s="205"/>
      <c r="G47" s="205"/>
      <c r="H47" s="205"/>
      <c r="I47" s="205"/>
      <c r="J47" s="71"/>
      <c r="K47" s="71"/>
    </row>
    <row r="48" spans="2:11" ht="32.25" customHeight="1" x14ac:dyDescent="0.25">
      <c r="B48" s="205"/>
      <c r="C48" s="205"/>
      <c r="D48" s="205"/>
      <c r="E48" s="205"/>
      <c r="F48" s="205"/>
      <c r="G48" s="205"/>
      <c r="H48" s="205"/>
      <c r="I48" s="205"/>
      <c r="J48" s="31"/>
      <c r="K48" s="31"/>
    </row>
    <row r="49" spans="2:11" ht="79.5" customHeight="1" x14ac:dyDescent="0.25">
      <c r="B49" s="38" t="s">
        <v>165</v>
      </c>
      <c r="C49" s="252"/>
      <c r="D49" s="252"/>
      <c r="E49" s="252"/>
      <c r="F49" s="252"/>
      <c r="G49" s="252"/>
      <c r="H49" s="252"/>
      <c r="I49" s="252"/>
      <c r="J49" s="72"/>
      <c r="K49" s="72"/>
    </row>
    <row r="50" spans="2:11" ht="26.25" customHeight="1" x14ac:dyDescent="0.25">
      <c r="B50" s="38" t="s">
        <v>166</v>
      </c>
      <c r="C50" s="253"/>
      <c r="D50" s="253"/>
      <c r="E50" s="253"/>
      <c r="F50" s="253"/>
      <c r="G50" s="253"/>
      <c r="H50" s="253"/>
      <c r="I50" s="253"/>
      <c r="J50" s="72"/>
      <c r="K50" s="72"/>
    </row>
    <row r="51" spans="2:11" ht="64.5" customHeight="1" x14ac:dyDescent="0.25">
      <c r="B51" s="73" t="s">
        <v>167</v>
      </c>
      <c r="C51" s="252"/>
      <c r="D51" s="252"/>
      <c r="E51" s="252"/>
      <c r="F51" s="252"/>
      <c r="G51" s="252"/>
      <c r="H51" s="252"/>
      <c r="I51" s="252"/>
      <c r="J51" s="72"/>
      <c r="K51" s="72"/>
    </row>
    <row r="52" spans="2:11" ht="29.25" customHeight="1" x14ac:dyDescent="0.25">
      <c r="B52" s="199" t="s">
        <v>168</v>
      </c>
      <c r="C52" s="199"/>
      <c r="D52" s="199"/>
      <c r="E52" s="199"/>
      <c r="F52" s="199"/>
      <c r="G52" s="199"/>
      <c r="H52" s="199"/>
      <c r="I52" s="199"/>
      <c r="J52" s="72"/>
      <c r="K52" s="72"/>
    </row>
    <row r="53" spans="2:11" ht="33" customHeight="1" x14ac:dyDescent="0.25">
      <c r="B53" s="200" t="s">
        <v>169</v>
      </c>
      <c r="C53" s="74" t="s">
        <v>170</v>
      </c>
      <c r="D53" s="201" t="s">
        <v>171</v>
      </c>
      <c r="E53" s="201"/>
      <c r="F53" s="201"/>
      <c r="G53" s="202" t="s">
        <v>172</v>
      </c>
      <c r="H53" s="202"/>
      <c r="I53" s="202"/>
      <c r="J53" s="75"/>
      <c r="K53" s="75"/>
    </row>
    <row r="54" spans="2:11" ht="31.5" customHeight="1" x14ac:dyDescent="0.25">
      <c r="B54" s="200"/>
      <c r="C54" s="129"/>
      <c r="D54" s="190"/>
      <c r="E54" s="190"/>
      <c r="F54" s="190"/>
      <c r="G54" s="203"/>
      <c r="H54" s="203"/>
      <c r="I54" s="203"/>
      <c r="J54" s="75"/>
      <c r="K54" s="75"/>
    </row>
    <row r="55" spans="2:11" ht="31.5" customHeight="1" x14ac:dyDescent="0.25">
      <c r="B55" s="73" t="s">
        <v>173</v>
      </c>
      <c r="C55" s="190" t="s">
        <v>338</v>
      </c>
      <c r="D55" s="190"/>
      <c r="E55" s="195" t="s">
        <v>175</v>
      </c>
      <c r="F55" s="195"/>
      <c r="G55" s="196" t="s">
        <v>339</v>
      </c>
      <c r="H55" s="196"/>
      <c r="I55" s="196"/>
      <c r="J55" s="77"/>
      <c r="K55" s="77"/>
    </row>
    <row r="56" spans="2:11" ht="31.5" customHeight="1" x14ac:dyDescent="0.25">
      <c r="B56" s="73" t="s">
        <v>177</v>
      </c>
      <c r="C56" s="190" t="str">
        <f>+'[3]HV 1'!C56:D56</f>
        <v>NICOLAS ADOLFO CORREAL HUERTAS</v>
      </c>
      <c r="D56" s="190"/>
      <c r="E56" s="197" t="s">
        <v>178</v>
      </c>
      <c r="F56" s="197"/>
      <c r="G56" s="196" t="str">
        <f>+'[7]HV 1'!G59:I59</f>
        <v>DIANA VIDAL</v>
      </c>
      <c r="H56" s="196"/>
      <c r="I56" s="196"/>
      <c r="J56" s="77"/>
      <c r="K56" s="77"/>
    </row>
    <row r="57" spans="2:11" ht="31.5" customHeight="1" x14ac:dyDescent="0.25">
      <c r="B57" s="73" t="s">
        <v>179</v>
      </c>
      <c r="C57" s="190"/>
      <c r="D57" s="190"/>
      <c r="E57" s="191" t="s">
        <v>180</v>
      </c>
      <c r="F57" s="191"/>
      <c r="G57" s="192"/>
      <c r="H57" s="192"/>
      <c r="I57" s="192"/>
      <c r="J57" s="78"/>
      <c r="K57" s="78"/>
    </row>
    <row r="58" spans="2:11" ht="31.5" customHeight="1" x14ac:dyDescent="0.25">
      <c r="B58" s="79" t="s">
        <v>181</v>
      </c>
      <c r="C58" s="193"/>
      <c r="D58" s="193"/>
      <c r="E58" s="191"/>
      <c r="F58" s="191"/>
      <c r="G58" s="192"/>
      <c r="H58" s="192"/>
      <c r="I58" s="19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44"/>
      <c r="C1" s="245" t="s">
        <v>0</v>
      </c>
      <c r="D1" s="245"/>
      <c r="E1" s="245"/>
      <c r="F1" s="245"/>
      <c r="G1" s="245"/>
      <c r="H1" s="245"/>
      <c r="I1" s="245"/>
      <c r="J1" s="245"/>
    </row>
    <row r="2" spans="2:11" ht="18" customHeight="1" x14ac:dyDescent="0.25">
      <c r="B2" s="244"/>
      <c r="C2" s="245" t="s">
        <v>1</v>
      </c>
      <c r="D2" s="245"/>
      <c r="E2" s="245"/>
      <c r="F2" s="245"/>
      <c r="G2" s="245"/>
      <c r="H2" s="245"/>
      <c r="I2" s="245"/>
      <c r="J2" s="245"/>
    </row>
    <row r="3" spans="2:11" ht="18" customHeight="1" x14ac:dyDescent="0.25">
      <c r="B3" s="244"/>
      <c r="C3" s="245" t="s">
        <v>340</v>
      </c>
      <c r="D3" s="245"/>
      <c r="E3" s="245"/>
      <c r="F3" s="245"/>
      <c r="G3" s="245"/>
      <c r="H3" s="245"/>
      <c r="I3" s="245"/>
      <c r="J3" s="245"/>
    </row>
    <row r="4" spans="2:11" ht="18" customHeight="1" x14ac:dyDescent="0.25">
      <c r="B4" s="244"/>
      <c r="C4" s="245" t="s">
        <v>183</v>
      </c>
      <c r="D4" s="245"/>
      <c r="E4" s="245"/>
      <c r="F4" s="245"/>
      <c r="G4" s="246" t="s">
        <v>184</v>
      </c>
      <c r="H4" s="246"/>
      <c r="I4" s="245"/>
      <c r="J4" s="245"/>
    </row>
    <row r="5" spans="2:11" ht="18" customHeight="1" x14ac:dyDescent="0.25">
      <c r="B5" s="92"/>
      <c r="C5" s="29"/>
      <c r="D5" s="29"/>
      <c r="E5" s="29"/>
      <c r="F5" s="29"/>
      <c r="G5" s="29"/>
      <c r="H5" s="29"/>
      <c r="I5" s="29"/>
      <c r="J5" s="93"/>
    </row>
    <row r="6" spans="2:11" ht="51.75" customHeight="1" x14ac:dyDescent="0.25">
      <c r="B6" s="94" t="s">
        <v>341</v>
      </c>
      <c r="C6" s="243" t="str">
        <f>+'[5]Sección 1. Metas - Magnitud'!C7</f>
        <v>1032 - Gestión y control de tránsito y transporte</v>
      </c>
      <c r="D6" s="243"/>
      <c r="E6" s="243"/>
      <c r="F6" s="95"/>
      <c r="G6" s="29"/>
      <c r="H6" s="29"/>
      <c r="I6" s="29"/>
      <c r="J6" s="93"/>
    </row>
    <row r="7" spans="2:11" ht="32.25" customHeight="1" x14ac:dyDescent="0.25">
      <c r="B7" s="96" t="s">
        <v>186</v>
      </c>
      <c r="C7" s="243" t="str">
        <f>+'[5]Sección 1. Metas - Magnitud'!C8:F8</f>
        <v>Dirección de Control y Vigilancia</v>
      </c>
      <c r="D7" s="243"/>
      <c r="E7" s="243"/>
      <c r="F7" s="95"/>
      <c r="G7" s="29"/>
      <c r="H7" s="29"/>
      <c r="I7" s="29"/>
      <c r="J7" s="93"/>
    </row>
    <row r="8" spans="2:11" ht="32.25" customHeight="1" x14ac:dyDescent="0.25">
      <c r="B8" s="96" t="s">
        <v>187</v>
      </c>
      <c r="C8" s="243" t="str">
        <f>+'[5]Sección 1. Metas - Magnitud'!C9:F9</f>
        <v>Subsecretaría de Servicios de la Movilidad</v>
      </c>
      <c r="D8" s="243"/>
      <c r="E8" s="243"/>
      <c r="F8" s="97"/>
      <c r="G8" s="29"/>
      <c r="H8" s="29"/>
      <c r="I8" s="29"/>
      <c r="J8" s="93"/>
    </row>
    <row r="9" spans="2:11" ht="33.75" customHeight="1" x14ac:dyDescent="0.25">
      <c r="B9" s="96" t="s">
        <v>188</v>
      </c>
      <c r="C9" s="243" t="s">
        <v>189</v>
      </c>
      <c r="D9" s="243"/>
      <c r="E9" s="243"/>
      <c r="F9" s="95"/>
      <c r="G9" s="29"/>
      <c r="H9" s="29"/>
      <c r="I9" s="29"/>
      <c r="J9" s="93"/>
    </row>
    <row r="10" spans="2:11" ht="33.75" customHeight="1" x14ac:dyDescent="0.25">
      <c r="B10" s="130" t="s">
        <v>190</v>
      </c>
      <c r="C10" s="243" t="str">
        <f>+'[7]HV 14'!F9</f>
        <v>14. Realizar 241 visitas administrativas y de seguimiento a empresas prestadoras del servicio público de transporte.</v>
      </c>
      <c r="D10" s="243"/>
      <c r="E10" s="243"/>
      <c r="F10" s="95"/>
      <c r="G10" s="29"/>
      <c r="H10" s="29"/>
      <c r="I10" s="29"/>
      <c r="J10" s="93"/>
    </row>
    <row r="11" spans="2:11" ht="34.5" customHeight="1" x14ac:dyDescent="0.25"/>
    <row r="12" spans="2:11" ht="21.75" customHeight="1" x14ac:dyDescent="0.25">
      <c r="B12" s="239" t="s">
        <v>342</v>
      </c>
      <c r="C12" s="239"/>
      <c r="D12" s="239"/>
      <c r="E12" s="239"/>
      <c r="F12" s="239"/>
      <c r="G12" s="239"/>
      <c r="H12" s="239"/>
      <c r="I12" s="255" t="s">
        <v>192</v>
      </c>
      <c r="J12" s="255"/>
      <c r="K12" s="255"/>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6"/>
    </row>
    <row r="16" spans="2:11" x14ac:dyDescent="0.25">
      <c r="B16" s="132"/>
      <c r="C16" s="133"/>
      <c r="D16" s="134"/>
      <c r="E16" s="135"/>
      <c r="F16" s="133"/>
      <c r="G16" s="134"/>
      <c r="H16" s="136"/>
      <c r="I16" s="137"/>
      <c r="J16" s="138"/>
      <c r="K16" s="256"/>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7" t="s">
        <v>209</v>
      </c>
      <c r="C19" s="257"/>
      <c r="D19" s="146">
        <f>SUM(D15:D16)</f>
        <v>0</v>
      </c>
      <c r="E19" s="258" t="s">
        <v>209</v>
      </c>
      <c r="F19" s="258"/>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2023-09-13T22:08:16Z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