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7JULIO/Obligacion9/Reportejunio/"/>
    </mc:Choice>
  </mc:AlternateContent>
  <xr:revisionPtr revIDLastSave="128" documentId="13_ncr:1_{86DED1D4-2B63-4878-A7F3-95DF7A92D477}" xr6:coauthVersionLast="47" xr6:coauthVersionMax="47" xr10:uidLastSave="{E0A04386-8AEF-4121-8338-8B5CAA60099F}"/>
  <bookViews>
    <workbookView xWindow="-120" yWindow="-120" windowWidth="25440" windowHeight="15390" tabRatio="453" firstSheet="3" activeTab="6"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67" l="1"/>
  <c r="F27" i="24" l="1"/>
  <c r="H27" i="24"/>
  <c r="F27" i="68" l="1"/>
  <c r="G27" i="24"/>
  <c r="G27" i="68"/>
  <c r="G27" i="69" l="1"/>
  <c r="I27" i="69" s="1"/>
  <c r="F27" i="69"/>
  <c r="F27" i="67"/>
  <c r="I27" i="67" l="1"/>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E38" i="67"/>
  <c r="E37" i="67"/>
  <c r="E36" i="67"/>
  <c r="E35" i="67"/>
  <c r="E34" i="67"/>
  <c r="E33" i="67"/>
  <c r="E32" i="67"/>
  <c r="E31" i="67"/>
  <c r="E30" i="67"/>
  <c r="E29" i="67"/>
  <c r="E28" i="67"/>
  <c r="H28" i="67"/>
  <c r="H29" i="67" s="1"/>
  <c r="H30" i="67" s="1"/>
  <c r="H31" i="67" s="1"/>
  <c r="H32" i="67" s="1"/>
  <c r="H33" i="67" s="1"/>
  <c r="H34" i="67" s="1"/>
  <c r="H35" i="67" s="1"/>
  <c r="H36" i="67" s="1"/>
  <c r="H37" i="67" s="1"/>
  <c r="H38"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<sst xmlns="http://schemas.openxmlformats.org/spreadsheetml/2006/main" count="919" uniqueCount="363">
  <si>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</si>
  <si>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</si>
  <si>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</si>
  <si>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</si>
  <si>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</si>
  <si>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</si>
  <si>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</si>
  <si>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</si>
  <si>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</si>
  <si>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</si>
  <si>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</si>
  <si>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</si>
  <si>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</si>
  <si>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</si>
  <si>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</si>
  <si>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</si>
  <si>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</si>
  <si>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</si>
  <si>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</si>
  <si>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</si>
  <si>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</si>
  <si>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</si>
  <si>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</si>
  <si>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</si>
  <si>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</si>
  <si>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</si>
  <si>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</si>
  <si>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</si>
  <si>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</si>
  <si>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</si>
  <si>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</si>
  <si>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</si>
  <si>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</si>
  <si>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</si>
  <si>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</si>
  <si>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</si>
  <si>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</si>
  <si>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</si>
  <si>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</si>
  <si>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</si>
  <si>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</si>
  <si>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</si>
  <si>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</si>
  <si>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</si>
  <si>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</si>
  <si>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</si>
  <si>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</si>
  <si>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</si>
  <si>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</si>
  <si>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</si>
  <si>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</si>
  <si>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</si>
  <si>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</si>
  <si>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</si>
  <si>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</si>
  <si>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</si>
  <si>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</si>
  <si>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</si>
  <si>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</si>
  <si>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</si>
  <si>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</si>
  <si>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</si>
  <si>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</si>
  <si>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</si>
  <si>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</si>
  <si>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</si>
  <si>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</si>
  <si>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</si>
  <si>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</si>
  <si>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</si>
  <si>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</si>
  <si>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</si>
  <si>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</si>
  <si>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</si>
  <si>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</si>
  <si>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</si>
  <si>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</si>
  <si>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</si>
  <si>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</si>
  <si>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</si>
  <si>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</si>
  <si>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</si>
  <si>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</si>
  <si>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</si>
  <si>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</si>
  <si>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</si>
  <si>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</si>
  <si>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</si>
  <si>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</si>
  <si>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</si>
  <si>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</si>
  <si>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</si>
  <si>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</si>
  <si>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</si>
  <si>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</si>
  <si>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</si>
  <si>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</si>
  <si>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</si>
  <si>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</si>
  <si>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</si>
  <si>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</si>
  <si>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</si>
  <si>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</si>
  <si>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</si>
  <si>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</si>
  <si>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</si>
  <si>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</si>
  <si>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</si>
  <si>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</si>
  <si>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</si>
  <si>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</si>
  <si>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</si>
  <si>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</si>
  <si>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</si>
  <si>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</si>
  <si>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</si>
  <si>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</si>
  <si>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</si>
  <si>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</si>
  <si>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</si>
  <si>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</si>
  <si>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</si>
  <si>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</si>
  <si>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</si>
  <si>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</si>
  <si>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</si>
  <si>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</si>
  <si>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</si>
  <si>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</si>
  <si>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</si>
  <si>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</si>
  <si>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</si>
  <si>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</si>
  <si>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</si>
  <si>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</si>
  <si>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</si>
  <si>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</si>
  <si>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</si>
  <si>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</si>
  <si>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</si>
  <si>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</si>
  <si>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</si>
  <si>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</si>
  <si>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</si>
  <si>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</si>
  <si>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</si>
  <si>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</si>
  <si>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</si>
  <si>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</si>
  <si>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</si>
  <si>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</si>
  <si>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</si>
  <si>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</si>
  <si>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</si>
  <si>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</si>
  <si>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</si>
  <si>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</si>
  <si>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</si>
  <si>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</si>
  <si>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</si>
  <si>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</si>
  <si>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</si>
  <si>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</si>
  <si>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</si>
  <si>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</si>
  <si>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</si>
  <si>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</si>
  <si>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</si>
  <si>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</si>
  <si>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</si>
  <si>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</si>
  <si>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</si>
  <si>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</si>
  <si>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</si>
  <si>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</si>
  <si>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</si>
  <si>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</si>
  <si>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</si>
  <si>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</si>
  <si>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</si>
  <si>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</si>
  <si>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</si>
  <si>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</si>
  <si>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</si>
  <si>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</si>
  <si>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</si>
  <si>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</si>
  <si>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</si>
  <si>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</si>
  <si>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</si>
  <si>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</si>
  <si>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</si>
  <si>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</si>
  <si>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</si>
  <si>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</si>
  <si>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</si>
  <si>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</si>
  <si>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</si>
  <si>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</si>
  <si>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</si>
  <si>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</si>
  <si>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</si>
  <si>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</si>
  <si>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</si>
  <si>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</si>
  <si>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</si>
  <si>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</si>
  <si>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</si>
  <si>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</si>
  <si>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</si>
  <si>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</si>
  <si>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</si>
  <si>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</si>
  <si>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</si>
  <si>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</si>
  <si>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</si>
  <si>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</si>
  <si>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</si>
  <si>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</si>
  <si>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</si>
  <si>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</si>
  <si>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</si>
  <si>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</si>
  <si>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</si>
  <si>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</si>
  <si>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</si>
  <si>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</si>
  <si>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</si>
  <si>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</si>
  <si>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</si>
  <si>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</si>
  <si>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</si>
  <si>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</si>
  <si>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</si>
  <si>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</si>
  <si>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</si>
  <si>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</si>
  <si>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</si>
  <si>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</si>
  <si>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</si>
  <si>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</si>
  <si>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</si>
  <si>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</si>
  <si>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</si>
  <si>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</si>
  <si>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</si>
  <si>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</si>
  <si>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</si>
  <si>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</si>
  <si>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</si>
  <si>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</si>
  <si>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</si>
  <si>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</si>
  <si>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</si>
  <si>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</si>
  <si>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</si>
  <si>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</si>
  <si>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</si>
  <si>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</si>
  <si>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</si>
  <si>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</si>
  <si>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</si>
  <si>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</si>
  <si>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</si>
  <si>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</si>
  <si>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</si>
  <si>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</si>
  <si>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</si>
  <si>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</si>
  <si>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</si>
  <si>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</si>
  <si>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</si>
  <si>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</si>
  <si>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</si>
  <si>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</si>
  <si>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</si>
  <si>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</si>
  <si>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</si>
  <si>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</si>
  <si>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</si>
  <si>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</si>
  <si>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</si>
  <si>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</si>
  <si>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</si>
  <si>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</si>
  <si>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</si>
  <si>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</si>
  <si>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</si>
  <si>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</si>
  <si>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</si>
  <si>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</si>
  <si>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</si>
  <si>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</si>
  <si>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</si>
  <si>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</si>
  <si>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</si>
  <si>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</si>
  <si>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</si>
  <si>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</si>
  <si>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</si>
  <si>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</si>
  <si>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</si>
  <si>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</si>
  <si>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</si>
  <si>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</si>
  <si>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</si>
  <si>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</si>
  <si>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</si>
  <si>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</si>
  <si>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</si>
  <si>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</si>
  <si>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</si>
  <si>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</si>
  <si>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</si>
  <si>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</si>
  <si>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</si>
  <si>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Óscar Jimenez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</si>
  <si>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</si>
  <si>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</si>
  <si>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</si>
  <si>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</si>
  <si>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</si>
  <si>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</si>
  <si>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</si>
  <si>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</si>
  <si>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</si>
  <si>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</si>
  <si>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Hay un retraso de entrega de información por parte de la firma interventora que ocasiona demoras en los reportes de las esterilizaciones totales, sin embargo los rezagos o información adicional que difiera de la oficial se reporta en el siguiente mes de acuerdo con instrucciones de los profesionales de OAP.</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</si>
  <si>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</si>
  <si>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</si>
  <si>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</si>
  <si>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</si>
  <si>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</si>
  <si>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</si>
  <si>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</si>
  <si>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</si>
  <si>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</si>
  <si>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</si>
  <si>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</si>
  <si>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</si>
  <si>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</si>
  <si>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</si>
  <si>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</si>
  <si>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</si>
  <si>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</si>
  <si>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</si>
  <si>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</si>
  <si>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</si>
  <si>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</si>
  <si>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</si>
  <si>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</si>
  <si>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</si>
  <si>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</si>
  <si>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</si>
  <si>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r>
      <t>Con corte al 30 de junio se logró un avance del 15,88% ejecutado por cumplimiento de todas las actividades relacionadas en el plan de acción para el programa de sinantrópicos lo que corresponde al</t>
    </r>
    <r>
      <rPr>
        <sz val="9"/>
        <color theme="6"/>
        <rFont val="Arial"/>
        <family val="2"/>
      </rPr>
      <t xml:space="preserve"> </t>
    </r>
    <r>
      <rPr>
        <sz val="9"/>
        <rFont val="Arial"/>
        <family val="2"/>
      </rPr>
      <t>46,71</t>
    </r>
    <r>
      <rPr>
        <sz val="9"/>
        <color theme="1"/>
        <rFont val="Arial"/>
        <family val="2"/>
      </rPr>
      <t>% de lo programado.</t>
    </r>
  </si>
  <si>
    <t xml:space="preserve">Se realizaron 8 censos poblacionales de palomas, 5 visitas técnicas de acuerdo con los requerimientos realizados por parte de la ciudadanía, jornadas  de atención para 107 palomas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</si>
  <si>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30 de junio se logró un avance del 62,89%, lo que corresponde a la atención de 7.851 animales, desagregados de la siguiente manera:
• Se atendieron por presunto maltrato 3.626 animales (1502 caninos, 228 felinos, 318 aves ornamentales, 186 roedores, 174 bovinos, 11 caprinos, 19 porcinos, 5 équidos, 2 camélidos, 416 aves de corral, 12 ovinos,  196 lagomorfos y 557 de otras especies).
• A través de brigadas médicas se atendieron 2387 animales (1.872 caninos y 515 felinos), en 470 visitas realizadas en las 20 localidades del distrito
• Por Urgencias Veterinarias se atendieron 1061 animales (796 caninos y  265 felinos).
• Ingresaron 153 animales a la Unidad de Cuidado Animal por situación de abandono o remitidos por entidades como bomberos, policía y la secretaria Distrital de Salud para la prestación del servicio de custodia.
• Se prestó atención veterinaria a 624 palomas de plaza a través de brigadas médicas.</t>
  </si>
  <si>
    <t>Se atendieron por presunto maltrato 3.626 animales (1502 caninos, 228 felinos, 318 aves ornamentales, 186 roedores, 174 bovinos, 11 caprinos, 19 porcinos, 5 équidos, 2 camélidos, 416 aves de corral, 12 ovinos,  196 lagomorfos y 557 de otras especies).
• A través de brigadas médicas se atendieron 2387 animales (1.872 caninos y 515 felinos), en 470 visitas realizadas en las 20 localidades del distrito
• Por Urgencias Veterinarias se atendieron 1061 animales (796 caninos y  265 felinos).
• Ingresaron 153 animales a la Unidad de Cuidado Animal por situación de abandono o remitidos por entidades como bomberos, policía y la secretaria Distrital de Salud para la prestación del servicio de custodia.
• Se prestó atención veterinaria a 624 palomas de plaza a través de brigadas médicas.</t>
  </si>
  <si>
    <t>Con corte al 30 de junio se logró un avance de atención de 1122 animales por parte del escuadrón anticrueldad y el programa de atención de animales de granja.</t>
  </si>
  <si>
    <t>El Escuadrón Anticrueldad con corte al 30 de junio, logró un avance del 17,15% lo que corresponde al desarrollo de acciones encaminadas al fortalecimiento de la atención de casos de presunto maltrato animal, tales como:
• Realizar 2.581 visitas de verificación de condiciones de bienestar animal en las diferentes localidades de la ciudad y atender 3.626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30 de junio se han recibido 2.545 llamadas a través de la línea contra presunto maltrato de las cuales 970 fueron tramitadas al programa.</t>
  </si>
  <si>
    <t>Con corte al 30 de junio se logró un avance del 37,71%, lo que corresponde a la esterilización de 41.921 animales (16.090 caninos y 25.831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9258. Mediante 364 jornadas en todo el Distrito Capital</t>
  </si>
  <si>
    <t>Con corte al 30 de junio se logró un avance del 37,71%, lo que corresponde a la esterilización de 41.921 animales (16.090 caninos y 25.831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9258. Mediante 364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</si>
  <si>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Profesional Administrativa -  Lizeth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</si>
</sst>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opLeftCell="A27" zoomScale="90" zoomScaleNormal="90" workbookViewId="0">
      <selection activeCell="C38" sqref="C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514">
        <f>SUM(C27:C38)</f>
        <v>0.33980000000000005</v>
      </c>
      <c r="G27" s="517">
        <f>SUM(D27:D38)</f>
        <v>0.15880000000000002</v>
      </c>
      <c r="H27" s="196">
        <f>+(D27*100%)/$G$23</f>
        <v>8.3235294117647046E-2</v>
      </c>
      <c r="I27" s="520">
        <f>G27+I22</f>
        <v>0.41880000000000006</v>
      </c>
      <c r="J27" s="236"/>
      <c r="K27" s="174"/>
      <c r="L27" s="175"/>
    </row>
    <row r="28" spans="2:13" ht="15.75" customHeight="1" x14ac:dyDescent="0.2">
      <c r="B28" s="192" t="s">
        <v>152</v>
      </c>
      <c r="C28" s="232">
        <v>1.72E-2</v>
      </c>
      <c r="D28" s="235">
        <v>1.72E-2</v>
      </c>
      <c r="E28" s="220">
        <f t="shared" ref="E28:E38" si="0">IF(OR(C28=0,C28=""),0,D28/C28)</f>
        <v>1</v>
      </c>
      <c r="F28" s="515"/>
      <c r="G28" s="518"/>
      <c r="H28" s="196">
        <f>+IF(D28="","",((D28*100%)/$G$23)+H27)</f>
        <v>0.13382352941176467</v>
      </c>
      <c r="I28" s="521"/>
      <c r="J28" s="234"/>
      <c r="K28" s="174"/>
      <c r="L28" s="175"/>
    </row>
    <row r="29" spans="2:13" ht="15.75" customHeight="1" x14ac:dyDescent="0.2">
      <c r="B29" s="192" t="s">
        <v>153</v>
      </c>
      <c r="C29" s="232">
        <v>2.2700000000000001E-2</v>
      </c>
      <c r="D29" s="235">
        <v>2.2700000000000001E-2</v>
      </c>
      <c r="E29" s="220">
        <f t="shared" si="0"/>
        <v>1</v>
      </c>
      <c r="F29" s="515"/>
      <c r="G29" s="518"/>
      <c r="H29" s="196">
        <f t="shared" ref="H29:H38" si="1">+IF(D29="","",((D29*100%)/$G$23)+H28)</f>
        <v>0.20058823529411762</v>
      </c>
      <c r="I29" s="521"/>
      <c r="J29" s="234"/>
      <c r="K29" s="174"/>
      <c r="L29" s="175"/>
    </row>
    <row r="30" spans="2:13" ht="15.75" customHeight="1" x14ac:dyDescent="0.2">
      <c r="B30" s="192" t="s">
        <v>154</v>
      </c>
      <c r="C30" s="232">
        <v>4.5400000000000003E-2</v>
      </c>
      <c r="D30" s="235">
        <v>4.5400000000000003E-2</v>
      </c>
      <c r="E30" s="220">
        <f t="shared" si="0"/>
        <v>1</v>
      </c>
      <c r="F30" s="515"/>
      <c r="G30" s="518"/>
      <c r="H30" s="196">
        <f t="shared" si="1"/>
        <v>0.33411764705882352</v>
      </c>
      <c r="I30" s="521"/>
      <c r="J30" s="234"/>
      <c r="K30" s="174"/>
      <c r="L30" s="175"/>
    </row>
    <row r="31" spans="2:13" ht="15.75" customHeight="1" x14ac:dyDescent="0.2">
      <c r="B31" s="192" t="s">
        <v>155</v>
      </c>
      <c r="C31" s="232">
        <v>2.2599999999999999E-2</v>
      </c>
      <c r="D31" s="235">
        <v>2.2599999999999999E-2</v>
      </c>
      <c r="E31" s="220">
        <f t="shared" si="0"/>
        <v>1</v>
      </c>
      <c r="F31" s="515"/>
      <c r="G31" s="518"/>
      <c r="H31" s="196">
        <f t="shared" si="1"/>
        <v>0.40058823529411763</v>
      </c>
      <c r="I31" s="521"/>
      <c r="J31" s="234"/>
      <c r="K31" s="174"/>
      <c r="L31" s="175"/>
    </row>
    <row r="32" spans="2:13" ht="15.75" customHeight="1" x14ac:dyDescent="0.2">
      <c r="B32" s="192" t="s">
        <v>156</v>
      </c>
      <c r="C32" s="232">
        <v>2.2599999999999999E-2</v>
      </c>
      <c r="D32" s="235">
        <v>2.2599999999999999E-2</v>
      </c>
      <c r="E32" s="220">
        <f t="shared" si="0"/>
        <v>1</v>
      </c>
      <c r="F32" s="515"/>
      <c r="G32" s="518"/>
      <c r="H32" s="196">
        <f t="shared" si="1"/>
        <v>0.46705882352941175</v>
      </c>
      <c r="I32" s="521"/>
      <c r="J32" s="234"/>
      <c r="K32" s="174"/>
      <c r="L32" s="175"/>
    </row>
    <row r="33" spans="2:12" ht="15.75" customHeight="1" x14ac:dyDescent="0.2">
      <c r="B33" s="192" t="s">
        <v>157</v>
      </c>
      <c r="C33" s="232">
        <v>4.53E-2</v>
      </c>
      <c r="D33" s="232"/>
      <c r="E33" s="220">
        <f t="shared" si="0"/>
        <v>0</v>
      </c>
      <c r="F33" s="515"/>
      <c r="G33" s="518"/>
      <c r="H33" s="196" t="str">
        <f t="shared" si="1"/>
        <v/>
      </c>
      <c r="I33" s="521"/>
      <c r="J33" s="234"/>
      <c r="K33" s="174"/>
      <c r="L33" s="175"/>
    </row>
    <row r="34" spans="2:12" ht="15.75" customHeight="1" x14ac:dyDescent="0.2">
      <c r="B34" s="192" t="s">
        <v>158</v>
      </c>
      <c r="C34" s="232">
        <v>2.2599999999999999E-2</v>
      </c>
      <c r="D34" s="232"/>
      <c r="E34" s="220">
        <f t="shared" si="0"/>
        <v>0</v>
      </c>
      <c r="F34" s="515"/>
      <c r="G34" s="518"/>
      <c r="H34" s="196" t="str">
        <f t="shared" si="1"/>
        <v/>
      </c>
      <c r="I34" s="521"/>
      <c r="J34" s="234"/>
      <c r="K34" s="174"/>
      <c r="L34" s="175"/>
    </row>
    <row r="35" spans="2:12" ht="15.75" customHeight="1" x14ac:dyDescent="0.2">
      <c r="B35" s="192" t="s">
        <v>159</v>
      </c>
      <c r="C35" s="232">
        <v>2.2599999999999999E-2</v>
      </c>
      <c r="D35" s="232"/>
      <c r="E35" s="220">
        <f t="shared" si="0"/>
        <v>0</v>
      </c>
      <c r="F35" s="515"/>
      <c r="G35" s="518"/>
      <c r="H35" s="196" t="str">
        <f t="shared" si="1"/>
        <v/>
      </c>
      <c r="I35" s="521"/>
      <c r="J35" s="236"/>
      <c r="K35" s="174"/>
      <c r="L35" s="175"/>
    </row>
    <row r="36" spans="2:12" ht="15.75" customHeight="1" x14ac:dyDescent="0.2">
      <c r="B36" s="192" t="s">
        <v>160</v>
      </c>
      <c r="C36" s="232">
        <v>4.53E-2</v>
      </c>
      <c r="D36" s="232"/>
      <c r="E36" s="220">
        <f>IF(OR(C36=0,C36=""),0,D36/C36)</f>
        <v>0</v>
      </c>
      <c r="F36" s="515"/>
      <c r="G36" s="518"/>
      <c r="H36" s="196" t="str">
        <f t="shared" si="1"/>
        <v/>
      </c>
      <c r="I36" s="521"/>
      <c r="J36" s="236"/>
      <c r="K36" s="174"/>
      <c r="L36" s="175"/>
    </row>
    <row r="37" spans="2:12" ht="15.75" customHeight="1" x14ac:dyDescent="0.2">
      <c r="B37" s="192" t="s">
        <v>161</v>
      </c>
      <c r="C37" s="232">
        <v>2.2599999999999999E-2</v>
      </c>
      <c r="D37" s="232"/>
      <c r="E37" s="220">
        <f t="shared" si="0"/>
        <v>0</v>
      </c>
      <c r="F37" s="515"/>
      <c r="G37" s="518"/>
      <c r="H37" s="196" t="str">
        <f t="shared" si="1"/>
        <v/>
      </c>
      <c r="I37" s="521"/>
      <c r="J37" s="236"/>
      <c r="K37" s="174"/>
      <c r="L37" s="175"/>
    </row>
    <row r="38" spans="2:12" ht="15.75" customHeight="1" x14ac:dyDescent="0.2">
      <c r="B38" s="192" t="s">
        <v>162</v>
      </c>
      <c r="C38" s="232">
        <v>2.2599999999999999E-2</v>
      </c>
      <c r="D38" s="232"/>
      <c r="E38" s="220">
        <f t="shared" si="0"/>
        <v>0</v>
      </c>
      <c r="F38" s="516"/>
      <c r="G38" s="519"/>
      <c r="H38" s="196" t="str">
        <f t="shared" si="1"/>
        <v/>
      </c>
      <c r="I38" s="522"/>
      <c r="J38" s="236"/>
      <c r="K38" s="171"/>
    </row>
    <row r="39" spans="2:12" ht="42.75" customHeight="1" x14ac:dyDescent="0.2">
      <c r="B39" s="202" t="s">
        <v>270</v>
      </c>
      <c r="C39" s="494" t="s">
        <v>354</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355</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ehkzNaekGxNuTy5OKE9yxhUy0SDPjIm5Ic1W/Gx1CbX/FiuIC7umojRnBlnuiZmA1dOqS11ze+rlGuubnPtKgA==" saltValue="q7W+nU6OIpVFFUM9zKZR3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34"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7851</v>
      </c>
      <c r="H27" s="218">
        <f>+(D27*100%)/$G$23</f>
        <v>5.8078987422895134E-2</v>
      </c>
      <c r="I27" s="552">
        <f>G27+I22</f>
        <v>41063</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4">
        <v>1352</v>
      </c>
      <c r="E30" s="220">
        <f t="shared" si="0"/>
        <v>1.2268602540834845</v>
      </c>
      <c r="F30" s="550"/>
      <c r="G30" s="550"/>
      <c r="H30" s="218">
        <f t="shared" si="1"/>
        <v>0.35007610350076102</v>
      </c>
      <c r="I30" s="553"/>
      <c r="J30" s="207"/>
      <c r="K30" s="211"/>
    </row>
    <row r="31" spans="2:14" ht="15" customHeight="1" x14ac:dyDescent="0.2">
      <c r="B31" s="192" t="s">
        <v>155</v>
      </c>
      <c r="C31" s="193">
        <v>1102</v>
      </c>
      <c r="D31" s="239">
        <v>1514</v>
      </c>
      <c r="E31" s="220">
        <f t="shared" si="0"/>
        <v>1.3738656987295825</v>
      </c>
      <c r="F31" s="550"/>
      <c r="G31" s="550"/>
      <c r="H31" s="218">
        <f t="shared" si="1"/>
        <v>0.47136105102939996</v>
      </c>
      <c r="I31" s="553"/>
      <c r="J31" s="36"/>
      <c r="K31" s="211"/>
    </row>
    <row r="32" spans="2:14" ht="15" customHeight="1" x14ac:dyDescent="0.2">
      <c r="B32" s="192" t="s">
        <v>156</v>
      </c>
      <c r="C32" s="193">
        <v>1102</v>
      </c>
      <c r="D32" s="239">
        <v>1967</v>
      </c>
      <c r="E32" s="220">
        <f t="shared" si="0"/>
        <v>1.7849364791288567</v>
      </c>
      <c r="F32" s="550"/>
      <c r="G32" s="550"/>
      <c r="H32" s="218">
        <f t="shared" si="1"/>
        <v>0.62893535207882723</v>
      </c>
      <c r="I32" s="553"/>
      <c r="J32" s="36"/>
      <c r="K32" s="36"/>
    </row>
    <row r="33" spans="2:11" ht="15" customHeight="1" x14ac:dyDescent="0.2">
      <c r="B33" s="192" t="s">
        <v>157</v>
      </c>
      <c r="C33" s="193">
        <v>1102</v>
      </c>
      <c r="D33" s="193"/>
      <c r="E33" s="220">
        <f t="shared" si="0"/>
        <v>0</v>
      </c>
      <c r="F33" s="550"/>
      <c r="G33" s="550"/>
      <c r="H33" s="218" t="str">
        <f t="shared" si="1"/>
        <v/>
      </c>
      <c r="I33" s="553"/>
      <c r="J33" s="216"/>
      <c r="K33" s="36"/>
    </row>
    <row r="34" spans="2:11" ht="15" customHeight="1" x14ac:dyDescent="0.2">
      <c r="B34" s="192" t="s">
        <v>158</v>
      </c>
      <c r="C34" s="193">
        <v>1102</v>
      </c>
      <c r="D34" s="193"/>
      <c r="E34" s="220">
        <f t="shared" si="0"/>
        <v>0</v>
      </c>
      <c r="F34" s="550"/>
      <c r="G34" s="550"/>
      <c r="H34" s="218" t="str">
        <f t="shared" si="1"/>
        <v/>
      </c>
      <c r="I34" s="553"/>
      <c r="J34" s="221"/>
      <c r="K34" s="36"/>
    </row>
    <row r="35" spans="2:11" ht="15" customHeight="1" x14ac:dyDescent="0.2">
      <c r="B35" s="192" t="s">
        <v>159</v>
      </c>
      <c r="C35" s="193">
        <v>1102</v>
      </c>
      <c r="D35" s="193"/>
      <c r="E35" s="220">
        <f t="shared" si="0"/>
        <v>0</v>
      </c>
      <c r="F35" s="550"/>
      <c r="G35" s="550"/>
      <c r="H35" s="218" t="str">
        <f>+IF(D35="","",((D35*100%)/$G$23)+H34)</f>
        <v/>
      </c>
      <c r="I35" s="553"/>
      <c r="J35" s="221"/>
      <c r="K35" s="36"/>
    </row>
    <row r="36" spans="2:11" ht="15" customHeight="1" x14ac:dyDescent="0.2">
      <c r="B36" s="192" t="s">
        <v>160</v>
      </c>
      <c r="C36" s="193">
        <v>1102</v>
      </c>
      <c r="D36" s="193"/>
      <c r="E36" s="220">
        <f t="shared" si="0"/>
        <v>0</v>
      </c>
      <c r="F36" s="550"/>
      <c r="G36" s="550"/>
      <c r="H36" s="218" t="str">
        <f t="shared" si="1"/>
        <v/>
      </c>
      <c r="I36" s="553"/>
      <c r="J36" s="221"/>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110.25" customHeight="1" x14ac:dyDescent="0.2">
      <c r="B39" s="202" t="s">
        <v>270</v>
      </c>
      <c r="C39" s="555" t="s">
        <v>356</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110.25" customHeight="1" x14ac:dyDescent="0.2">
      <c r="B45" s="183" t="s">
        <v>271</v>
      </c>
      <c r="C45" s="540" t="s">
        <v>357</v>
      </c>
      <c r="D45" s="556"/>
      <c r="E45" s="556"/>
      <c r="F45" s="556"/>
      <c r="G45" s="556"/>
      <c r="H45" s="556"/>
      <c r="I45" s="557"/>
      <c r="J45" s="38"/>
      <c r="K45" s="38"/>
    </row>
    <row r="46" spans="2:11" ht="36" customHeight="1" x14ac:dyDescent="0.2">
      <c r="B46" s="183" t="s">
        <v>272</v>
      </c>
      <c r="C46" s="540" t="s">
        <v>301</v>
      </c>
      <c r="D46" s="538"/>
      <c r="E46" s="538"/>
      <c r="F46" s="538"/>
      <c r="G46" s="538"/>
      <c r="H46" s="538"/>
      <c r="I46" s="539"/>
      <c r="J46" s="38"/>
      <c r="K46" s="38"/>
    </row>
    <row r="47" spans="2:11" ht="58.5" customHeight="1" x14ac:dyDescent="0.2">
      <c r="B47" s="203" t="s">
        <v>273</v>
      </c>
      <c r="C47" s="537" t="s">
        <v>302</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303</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ONWUcjPFjPB3Dv1AXp3fT9L3PEYr6e9SnkJE5z4CDmYya4Ktl+sUpnCuPzocGBm5mB3spjvEXSYh19XZdoVhwg==" saltValue="OV07W0L5HvQGxTp+gL5z9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3"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306</v>
      </c>
      <c r="D11" s="560"/>
      <c r="E11" s="560"/>
      <c r="F11" s="560"/>
      <c r="G11" s="560"/>
      <c r="H11" s="560"/>
      <c r="I11" s="561"/>
      <c r="J11" s="17"/>
      <c r="K11" s="17"/>
      <c r="M11" s="167"/>
      <c r="N11" s="166" t="s">
        <v>96</v>
      </c>
    </row>
    <row r="12" spans="2:14" ht="30.75" customHeight="1" x14ac:dyDescent="0.2">
      <c r="B12" s="183" t="s">
        <v>230</v>
      </c>
      <c r="C12" s="481" t="s">
        <v>307</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308</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309</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310</v>
      </c>
      <c r="D19" s="468"/>
      <c r="E19" s="468"/>
      <c r="F19" s="468" t="s">
        <v>311</v>
      </c>
      <c r="G19" s="468"/>
      <c r="H19" s="468"/>
      <c r="I19" s="469"/>
      <c r="J19" s="24"/>
      <c r="K19" s="24"/>
      <c r="M19" s="167"/>
    </row>
    <row r="20" spans="2:18" ht="39.75" customHeight="1" x14ac:dyDescent="0.2">
      <c r="B20" s="183" t="s">
        <v>249</v>
      </c>
      <c r="C20" s="497" t="s">
        <v>312</v>
      </c>
      <c r="D20" s="498"/>
      <c r="E20" s="499"/>
      <c r="F20" s="482" t="s">
        <v>312</v>
      </c>
      <c r="G20" s="482"/>
      <c r="H20" s="482"/>
      <c r="I20" s="483"/>
      <c r="J20" s="17"/>
      <c r="K20" s="17"/>
      <c r="M20" s="167"/>
    </row>
    <row r="21" spans="2:18" ht="24" customHeight="1" x14ac:dyDescent="0.2">
      <c r="B21" s="183" t="s">
        <v>251</v>
      </c>
      <c r="C21" s="500" t="s">
        <v>313</v>
      </c>
      <c r="D21" s="501"/>
      <c r="E21" s="502"/>
      <c r="F21" s="500" t="s">
        <v>314</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5">
        <f>SUM(C27:C38)</f>
        <v>0.33959999999999996</v>
      </c>
      <c r="G27" s="568">
        <f>SUM(D27:D38)</f>
        <v>0.17149999999999999</v>
      </c>
      <c r="H27" s="196">
        <f>+(D27*100%)/$G$23</f>
        <v>8.8235294117647051E-2</v>
      </c>
      <c r="I27" s="571">
        <f>G27+I22</f>
        <v>0.43149999999999999</v>
      </c>
      <c r="J27" s="225"/>
      <c r="K27" s="69"/>
    </row>
    <row r="28" spans="2:18" ht="17.25" customHeight="1" x14ac:dyDescent="0.2">
      <c r="B28" s="192" t="s">
        <v>152</v>
      </c>
      <c r="C28" s="229">
        <v>2.8299999999999999E-2</v>
      </c>
      <c r="D28" s="238">
        <v>2.8299999999999999E-2</v>
      </c>
      <c r="E28" s="195">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8">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38">
        <v>2.8299999999999999E-2</v>
      </c>
      <c r="E30" s="195">
        <f t="shared" si="0"/>
        <v>1</v>
      </c>
      <c r="F30" s="566"/>
      <c r="G30" s="569"/>
      <c r="H30" s="196">
        <f t="shared" si="1"/>
        <v>0.33794117647058819</v>
      </c>
      <c r="I30" s="572"/>
      <c r="J30" s="219"/>
      <c r="K30" s="227"/>
    </row>
    <row r="31" spans="2:18" ht="17.25" customHeight="1" x14ac:dyDescent="0.2">
      <c r="B31" s="192" t="s">
        <v>155</v>
      </c>
      <c r="C31" s="229">
        <v>2.8299999999999999E-2</v>
      </c>
      <c r="D31" s="238">
        <v>2.8299999999999999E-2</v>
      </c>
      <c r="E31" s="195">
        <f t="shared" si="0"/>
        <v>1</v>
      </c>
      <c r="F31" s="566"/>
      <c r="G31" s="569"/>
      <c r="H31" s="196">
        <f t="shared" si="1"/>
        <v>0.42117647058823526</v>
      </c>
      <c r="I31" s="572"/>
      <c r="J31" s="219"/>
      <c r="K31" s="227"/>
    </row>
    <row r="32" spans="2:18" ht="17.25" customHeight="1" x14ac:dyDescent="0.2">
      <c r="B32" s="192" t="s">
        <v>156</v>
      </c>
      <c r="C32" s="229">
        <v>2.8299999999999999E-2</v>
      </c>
      <c r="D32" s="238">
        <v>2.8299999999999999E-2</v>
      </c>
      <c r="E32" s="195">
        <f t="shared" si="0"/>
        <v>1</v>
      </c>
      <c r="F32" s="566"/>
      <c r="G32" s="569"/>
      <c r="H32" s="196">
        <f t="shared" si="1"/>
        <v>0.50441176470588234</v>
      </c>
      <c r="I32" s="572"/>
      <c r="J32" s="219"/>
      <c r="K32" s="227"/>
    </row>
    <row r="33" spans="2:11" ht="17.25" customHeight="1" x14ac:dyDescent="0.2">
      <c r="B33" s="192" t="s">
        <v>157</v>
      </c>
      <c r="C33" s="229">
        <v>2.8299999999999999E-2</v>
      </c>
      <c r="D33" s="229"/>
      <c r="E33" s="195">
        <f t="shared" si="0"/>
        <v>0</v>
      </c>
      <c r="F33" s="566"/>
      <c r="G33" s="569"/>
      <c r="H33" s="196" t="str">
        <f>+IF(D33="","",((D33*100%)/$G$23)+H32)</f>
        <v/>
      </c>
      <c r="I33" s="572"/>
      <c r="J33" s="219"/>
      <c r="K33" s="227"/>
    </row>
    <row r="34" spans="2:11" ht="17.25" customHeight="1" x14ac:dyDescent="0.2">
      <c r="B34" s="192" t="s">
        <v>158</v>
      </c>
      <c r="C34" s="229">
        <v>2.8299999999999999E-2</v>
      </c>
      <c r="D34" s="229"/>
      <c r="E34" s="195">
        <f t="shared" si="0"/>
        <v>0</v>
      </c>
      <c r="F34" s="566"/>
      <c r="G34" s="569"/>
      <c r="H34" s="196" t="str">
        <f t="shared" si="1"/>
        <v/>
      </c>
      <c r="I34" s="572"/>
      <c r="J34" s="219"/>
      <c r="K34" s="227"/>
    </row>
    <row r="35" spans="2:11" ht="17.25" customHeight="1" x14ac:dyDescent="0.2">
      <c r="B35" s="192" t="s">
        <v>159</v>
      </c>
      <c r="C35" s="229">
        <v>2.8299999999999999E-2</v>
      </c>
      <c r="D35" s="229"/>
      <c r="E35" s="195">
        <f t="shared" si="0"/>
        <v>0</v>
      </c>
      <c r="F35" s="566"/>
      <c r="G35" s="569"/>
      <c r="H35" s="196" t="str">
        <f t="shared" si="1"/>
        <v/>
      </c>
      <c r="I35" s="572"/>
      <c r="J35" s="219"/>
      <c r="K35" s="227"/>
    </row>
    <row r="36" spans="2:11" ht="17.25" customHeight="1" x14ac:dyDescent="0.2">
      <c r="B36" s="192" t="s">
        <v>160</v>
      </c>
      <c r="C36" s="229">
        <v>2.8299999999999999E-2</v>
      </c>
      <c r="D36" s="229"/>
      <c r="E36" s="195">
        <f t="shared" si="0"/>
        <v>0</v>
      </c>
      <c r="F36" s="566"/>
      <c r="G36" s="569"/>
      <c r="H36" s="196" t="str">
        <f t="shared" si="1"/>
        <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358</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44" customHeight="1" x14ac:dyDescent="0.2">
      <c r="B45" s="183" t="s">
        <v>271</v>
      </c>
      <c r="C45" s="540" t="s">
        <v>359</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315</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316</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d9pxEgtl8uGiTS/6pwuzpfotcA3YB/yegrZ1GJCK9aU5SFaEIWH/6Tat0tCdC/SMzLHjgPKheH7FWM4nH4XNw==" saltValue="cOuULNZ6irTbN7EOoYOSt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abSelected="1" topLeftCell="A32"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317</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318</v>
      </c>
      <c r="D11" s="467"/>
      <c r="E11" s="467"/>
      <c r="F11" s="467"/>
      <c r="G11" s="467"/>
      <c r="H11" s="467"/>
      <c r="I11" s="485"/>
      <c r="J11" s="17"/>
      <c r="K11" s="17"/>
      <c r="M11" s="167"/>
      <c r="N11" s="166" t="s">
        <v>96</v>
      </c>
    </row>
    <row r="12" spans="2:14" ht="30.75" customHeight="1" x14ac:dyDescent="0.2">
      <c r="B12" s="183" t="s">
        <v>230</v>
      </c>
      <c r="C12" s="481" t="s">
        <v>319</v>
      </c>
      <c r="D12" s="481"/>
      <c r="E12" s="481"/>
      <c r="F12" s="481"/>
      <c r="G12" s="182" t="s">
        <v>232</v>
      </c>
      <c r="H12" s="482" t="s">
        <v>100</v>
      </c>
      <c r="I12" s="483"/>
      <c r="J12" s="17"/>
      <c r="K12" s="17"/>
      <c r="M12" s="167" t="s">
        <v>101</v>
      </c>
      <c r="N12" s="166" t="s">
        <v>78</v>
      </c>
    </row>
    <row r="13" spans="2:14" ht="30.75" customHeight="1" x14ac:dyDescent="0.2">
      <c r="B13" s="183" t="s">
        <v>233</v>
      </c>
      <c r="C13" s="484" t="s">
        <v>320</v>
      </c>
      <c r="D13" s="484"/>
      <c r="E13" s="484"/>
      <c r="F13" s="484"/>
      <c r="G13" s="182" t="s">
        <v>235</v>
      </c>
      <c r="H13" s="467" t="s">
        <v>42</v>
      </c>
      <c r="I13" s="485"/>
      <c r="J13" s="17"/>
      <c r="K13" s="17"/>
      <c r="M13" s="167" t="s">
        <v>105</v>
      </c>
    </row>
    <row r="14" spans="2:14" ht="44.25" customHeight="1" x14ac:dyDescent="0.2">
      <c r="B14" s="183" t="s">
        <v>236</v>
      </c>
      <c r="C14" s="486" t="s">
        <v>321</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322</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323</v>
      </c>
      <c r="D19" s="468"/>
      <c r="E19" s="468"/>
      <c r="F19" s="468" t="s">
        <v>324</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325</v>
      </c>
      <c r="D21" s="501"/>
      <c r="E21" s="502"/>
      <c r="F21" s="500" t="s">
        <v>326</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41921</v>
      </c>
      <c r="H27" s="196">
        <f>+(D27*100%)/$G$23</f>
        <v>5.7977532132288789E-2</v>
      </c>
      <c r="I27" s="578">
        <f>G27+I22</f>
        <v>120563</v>
      </c>
      <c r="J27" s="211"/>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11"/>
      <c r="K28" s="36"/>
    </row>
    <row r="29" spans="2:13" ht="15" customHeight="1" x14ac:dyDescent="0.2">
      <c r="B29" s="192" t="s">
        <v>153</v>
      </c>
      <c r="C29" s="193">
        <v>7460</v>
      </c>
      <c r="D29" s="194">
        <v>6719</v>
      </c>
      <c r="E29" s="195">
        <f t="shared" si="0"/>
        <v>0.90067024128686324</v>
      </c>
      <c r="F29" s="576"/>
      <c r="G29" s="576"/>
      <c r="H29" s="196">
        <f t="shared" ref="H29:H38" si="1">+IF(D29="","",((D29*100%)/$G$23)+H28)</f>
        <v>0.20657306554177424</v>
      </c>
      <c r="I29" s="579"/>
      <c r="J29" s="211"/>
      <c r="K29" s="178"/>
    </row>
    <row r="30" spans="2:13" ht="15" customHeight="1" x14ac:dyDescent="0.2">
      <c r="B30" s="192" t="s">
        <v>154</v>
      </c>
      <c r="C30" s="193">
        <v>6400</v>
      </c>
      <c r="D30" s="194">
        <v>5439</v>
      </c>
      <c r="E30" s="195">
        <f t="shared" si="0"/>
        <v>0.84984375000000001</v>
      </c>
      <c r="F30" s="576"/>
      <c r="G30" s="576"/>
      <c r="H30" s="196">
        <f t="shared" si="1"/>
        <v>0.25549329471762261</v>
      </c>
      <c r="I30" s="579"/>
      <c r="J30" s="211"/>
      <c r="K30" s="178"/>
    </row>
    <row r="31" spans="2:13" ht="15" customHeight="1" x14ac:dyDescent="0.2">
      <c r="B31" s="192" t="s">
        <v>155</v>
      </c>
      <c r="C31" s="193">
        <v>6453</v>
      </c>
      <c r="D31" s="239">
        <v>6119</v>
      </c>
      <c r="E31" s="195">
        <f t="shared" si="0"/>
        <v>0.9482411281574461</v>
      </c>
      <c r="F31" s="576"/>
      <c r="G31" s="576"/>
      <c r="H31" s="196">
        <f t="shared" si="1"/>
        <v>0.31052967683327187</v>
      </c>
      <c r="I31" s="579"/>
      <c r="J31" s="211"/>
      <c r="K31" s="178"/>
    </row>
    <row r="32" spans="2:13" ht="15" customHeight="1" x14ac:dyDescent="0.2">
      <c r="B32" s="192" t="s">
        <v>156</v>
      </c>
      <c r="C32" s="193">
        <v>7396</v>
      </c>
      <c r="D32" s="239">
        <v>7396</v>
      </c>
      <c r="E32" s="195">
        <f t="shared" si="0"/>
        <v>1</v>
      </c>
      <c r="F32" s="576"/>
      <c r="G32" s="576"/>
      <c r="H32" s="196">
        <f>+IF(D32="","",((D32*100%)/$G$23)+H31)</f>
        <v>0.3770518343961648</v>
      </c>
      <c r="I32" s="579"/>
      <c r="J32" s="211"/>
      <c r="K32" s="178"/>
    </row>
    <row r="33" spans="2:11" ht="15" customHeight="1" x14ac:dyDescent="0.2">
      <c r="B33" s="192" t="s">
        <v>157</v>
      </c>
      <c r="C33" s="193">
        <v>11200</v>
      </c>
      <c r="D33" s="193"/>
      <c r="E33" s="195">
        <f t="shared" si="0"/>
        <v>0</v>
      </c>
      <c r="F33" s="576"/>
      <c r="G33" s="576"/>
      <c r="H33" s="196" t="str">
        <f t="shared" si="1"/>
        <v/>
      </c>
      <c r="I33" s="579"/>
      <c r="J33" s="240"/>
      <c r="K33" s="178"/>
    </row>
    <row r="34" spans="2:11" ht="15" customHeight="1" x14ac:dyDescent="0.2">
      <c r="B34" s="192" t="s">
        <v>158</v>
      </c>
      <c r="C34" s="193">
        <v>11200</v>
      </c>
      <c r="D34" s="193"/>
      <c r="E34" s="195">
        <f t="shared" si="0"/>
        <v>0</v>
      </c>
      <c r="F34" s="576"/>
      <c r="G34" s="576"/>
      <c r="H34" s="196" t="str">
        <f t="shared" si="1"/>
        <v/>
      </c>
      <c r="I34" s="579"/>
      <c r="J34" s="240"/>
      <c r="K34" s="178"/>
    </row>
    <row r="35" spans="2:11" ht="15" customHeight="1" x14ac:dyDescent="0.2">
      <c r="B35" s="192" t="s">
        <v>159</v>
      </c>
      <c r="C35" s="193">
        <v>11200</v>
      </c>
      <c r="D35" s="193"/>
      <c r="E35" s="195">
        <f t="shared" si="0"/>
        <v>0</v>
      </c>
      <c r="F35" s="576"/>
      <c r="G35" s="576"/>
      <c r="H35" s="196" t="str">
        <f t="shared" si="1"/>
        <v/>
      </c>
      <c r="I35" s="579"/>
      <c r="J35" s="240"/>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52.5" customHeight="1" x14ac:dyDescent="0.2">
      <c r="B39" s="202" t="s">
        <v>270</v>
      </c>
      <c r="C39" s="555" t="s">
        <v>360</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23" customHeight="1" x14ac:dyDescent="0.2">
      <c r="B45" s="183" t="s">
        <v>271</v>
      </c>
      <c r="C45" s="540" t="s">
        <v>361</v>
      </c>
      <c r="D45" s="538"/>
      <c r="E45" s="538"/>
      <c r="F45" s="538"/>
      <c r="G45" s="538"/>
      <c r="H45" s="538"/>
      <c r="I45" s="539"/>
      <c r="J45" s="38"/>
      <c r="K45" s="38"/>
    </row>
    <row r="46" spans="2:11" ht="60.75" customHeight="1" x14ac:dyDescent="0.2">
      <c r="B46" s="183" t="s">
        <v>272</v>
      </c>
      <c r="C46" s="540" t="s">
        <v>327</v>
      </c>
      <c r="D46" s="538"/>
      <c r="E46" s="538"/>
      <c r="F46" s="538"/>
      <c r="G46" s="538"/>
      <c r="H46" s="538"/>
      <c r="I46" s="539"/>
      <c r="J46" s="38"/>
      <c r="K46" s="38"/>
    </row>
    <row r="47" spans="2:11" ht="33.75" customHeight="1" x14ac:dyDescent="0.2">
      <c r="B47" s="203" t="s">
        <v>273</v>
      </c>
      <c r="C47" s="581" t="s">
        <v>328</v>
      </c>
      <c r="D47" s="582"/>
      <c r="E47" s="582"/>
      <c r="F47" s="582"/>
      <c r="G47" s="582"/>
      <c r="H47" s="582"/>
      <c r="I47" s="583"/>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4"/>
      <c r="G50" s="455" t="s">
        <v>280</v>
      </c>
      <c r="H50" s="456"/>
      <c r="I50" s="457"/>
      <c r="J50" s="39"/>
      <c r="K50" s="39"/>
    </row>
    <row r="51" spans="2:11" ht="32.25" customHeight="1" x14ac:dyDescent="0.2">
      <c r="B51" s="204" t="s">
        <v>281</v>
      </c>
      <c r="C51" s="527" t="s">
        <v>329</v>
      </c>
      <c r="D51" s="527"/>
      <c r="E51" s="527"/>
      <c r="F51" s="527"/>
      <c r="G51" s="527"/>
      <c r="H51" s="527"/>
      <c r="I51" s="543"/>
      <c r="J51" s="42"/>
      <c r="K51" s="42"/>
    </row>
    <row r="52" spans="2:11" ht="28.5" customHeight="1" x14ac:dyDescent="0.2">
      <c r="B52" s="205" t="s">
        <v>283</v>
      </c>
      <c r="C52" s="449" t="s">
        <v>362</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gb4Yu8vwjOP/2BnoqUGpRjBdPdjnZ6r7qmqdGy5wcN8VL5sswIaeqdq5gv6pqZ43YywejZBEZb1xjQUxNSLIQ==" saltValue="WQdk2i7w8qoIZzZXwndyw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330</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1" t="s">
        <v>331</v>
      </c>
      <c r="I12" s="612"/>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332</v>
      </c>
      <c r="D14" s="328"/>
      <c r="E14" s="328"/>
      <c r="F14" s="328"/>
      <c r="G14" s="328"/>
      <c r="H14" s="328"/>
      <c r="I14" s="343"/>
      <c r="J14" s="17"/>
      <c r="K14" s="17"/>
      <c r="M14" s="21"/>
      <c r="N14" s="6" t="s">
        <v>96</v>
      </c>
    </row>
    <row r="15" spans="2:14" ht="30.75" customHeight="1" x14ac:dyDescent="0.2">
      <c r="B15" s="18" t="s">
        <v>97</v>
      </c>
      <c r="C15" s="333" t="s">
        <v>333</v>
      </c>
      <c r="D15" s="334"/>
      <c r="E15" s="334"/>
      <c r="F15" s="593"/>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4" t="s">
        <v>334</v>
      </c>
      <c r="D17" s="605"/>
      <c r="E17" s="605"/>
      <c r="F17" s="605"/>
      <c r="G17" s="605"/>
      <c r="H17" s="605"/>
      <c r="I17" s="606"/>
      <c r="J17" s="22"/>
      <c r="K17" s="22"/>
      <c r="M17" s="21" t="s">
        <v>108</v>
      </c>
      <c r="N17" s="6" t="s">
        <v>109</v>
      </c>
    </row>
    <row r="18" spans="2:14" ht="30.75" customHeight="1" x14ac:dyDescent="0.2">
      <c r="B18" s="18" t="s">
        <v>110</v>
      </c>
      <c r="C18" s="333" t="s">
        <v>335</v>
      </c>
      <c r="D18" s="334"/>
      <c r="E18" s="334"/>
      <c r="F18" s="334"/>
      <c r="G18" s="334"/>
      <c r="H18" s="334"/>
      <c r="I18" s="335"/>
      <c r="J18" s="23"/>
      <c r="K18" s="23"/>
      <c r="M18" s="21" t="s">
        <v>112</v>
      </c>
      <c r="N18" s="6" t="s">
        <v>113</v>
      </c>
    </row>
    <row r="19" spans="2:14" ht="30.75" customHeight="1" x14ac:dyDescent="0.2">
      <c r="B19" s="18" t="s">
        <v>114</v>
      </c>
      <c r="C19" s="601" t="s">
        <v>336</v>
      </c>
      <c r="D19" s="602"/>
      <c r="E19" s="602"/>
      <c r="F19" s="602"/>
      <c r="G19" s="602"/>
      <c r="H19" s="602"/>
      <c r="I19" s="603"/>
      <c r="J19" s="24"/>
      <c r="K19" s="24"/>
      <c r="M19" s="21"/>
      <c r="N19" s="6" t="s">
        <v>116</v>
      </c>
    </row>
    <row r="20" spans="2:14" ht="30.75" customHeight="1" x14ac:dyDescent="0.2">
      <c r="B20" s="18" t="s">
        <v>117</v>
      </c>
      <c r="C20" s="607" t="s">
        <v>41</v>
      </c>
      <c r="D20" s="608"/>
      <c r="E20" s="608"/>
      <c r="F20" s="608"/>
      <c r="G20" s="608"/>
      <c r="H20" s="608"/>
      <c r="I20" s="609"/>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1" t="s">
        <v>337</v>
      </c>
      <c r="D22" s="602"/>
      <c r="E22" s="610"/>
      <c r="F22" s="601" t="s">
        <v>338</v>
      </c>
      <c r="G22" s="602"/>
      <c r="H22" s="602"/>
      <c r="I22" s="603"/>
      <c r="J22" s="24"/>
      <c r="K22" s="24"/>
      <c r="M22" s="21" t="s">
        <v>126</v>
      </c>
      <c r="N22" s="6" t="s">
        <v>127</v>
      </c>
    </row>
    <row r="23" spans="2:14" ht="39.75" customHeight="1" x14ac:dyDescent="0.2">
      <c r="B23" s="18" t="s">
        <v>128</v>
      </c>
      <c r="C23" s="327" t="s">
        <v>41</v>
      </c>
      <c r="D23" s="328"/>
      <c r="E23" s="597"/>
      <c r="F23" s="327" t="s">
        <v>41</v>
      </c>
      <c r="G23" s="328"/>
      <c r="H23" s="328"/>
      <c r="I23" s="343"/>
      <c r="J23" s="17"/>
      <c r="K23" s="17"/>
      <c r="M23" s="21"/>
      <c r="N23" s="6" t="s">
        <v>93</v>
      </c>
    </row>
    <row r="24" spans="2:14" ht="44.25" customHeight="1" x14ac:dyDescent="0.2">
      <c r="B24" s="18" t="s">
        <v>129</v>
      </c>
      <c r="C24" s="598" t="s">
        <v>339</v>
      </c>
      <c r="D24" s="599"/>
      <c r="E24" s="600"/>
      <c r="F24" s="601" t="s">
        <v>340</v>
      </c>
      <c r="G24" s="602"/>
      <c r="H24" s="602"/>
      <c r="I24" s="603"/>
      <c r="J24" s="23"/>
      <c r="K24" s="23"/>
      <c r="M24" s="27"/>
      <c r="N24" s="6" t="s">
        <v>132</v>
      </c>
    </row>
    <row r="25" spans="2:14" ht="29.25" customHeight="1" x14ac:dyDescent="0.2">
      <c r="B25" s="18" t="s">
        <v>133</v>
      </c>
      <c r="C25" s="369" t="s">
        <v>103</v>
      </c>
      <c r="D25" s="370"/>
      <c r="E25" s="371"/>
      <c r="F25" s="16" t="s">
        <v>134</v>
      </c>
      <c r="G25" s="594">
        <v>74</v>
      </c>
      <c r="H25" s="595"/>
      <c r="I25" s="596"/>
      <c r="J25" s="28"/>
      <c r="K25" s="28"/>
      <c r="M25" s="27"/>
    </row>
    <row r="26" spans="2:14" ht="27" customHeight="1" x14ac:dyDescent="0.2">
      <c r="B26" s="18" t="s">
        <v>135</v>
      </c>
      <c r="C26" s="333" t="s">
        <v>136</v>
      </c>
      <c r="D26" s="334"/>
      <c r="E26" s="593"/>
      <c r="F26" s="16" t="s">
        <v>137</v>
      </c>
      <c r="G26" s="594">
        <v>0</v>
      </c>
      <c r="H26" s="595"/>
      <c r="I26" s="596"/>
      <c r="J26" s="29"/>
      <c r="K26" s="29"/>
      <c r="M26" s="27"/>
    </row>
    <row r="27" spans="2:14" ht="47.25" customHeight="1" x14ac:dyDescent="0.2">
      <c r="B27" s="97" t="s">
        <v>138</v>
      </c>
      <c r="C27" s="327" t="s">
        <v>108</v>
      </c>
      <c r="D27" s="328"/>
      <c r="E27" s="597"/>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7"/>
      <c r="D49" s="588"/>
      <c r="E49" s="588"/>
      <c r="F49" s="588"/>
      <c r="G49" s="588"/>
      <c r="H49" s="588"/>
      <c r="I49" s="589"/>
      <c r="J49" s="38"/>
      <c r="K49" s="38"/>
    </row>
    <row r="50" spans="2:11" ht="26.25" customHeight="1" x14ac:dyDescent="0.2">
      <c r="B50" s="18" t="s">
        <v>166</v>
      </c>
      <c r="C50" s="590"/>
      <c r="D50" s="591"/>
      <c r="E50" s="591"/>
      <c r="F50" s="591"/>
      <c r="G50" s="591"/>
      <c r="H50" s="591"/>
      <c r="I50" s="592"/>
      <c r="J50" s="38"/>
      <c r="K50" s="38"/>
    </row>
    <row r="51" spans="2:11" ht="64.5" customHeight="1" x14ac:dyDescent="0.2">
      <c r="B51" s="112" t="s">
        <v>167</v>
      </c>
      <c r="C51" s="587"/>
      <c r="D51" s="588"/>
      <c r="E51" s="588"/>
      <c r="F51" s="588"/>
      <c r="G51" s="588"/>
      <c r="H51" s="588"/>
      <c r="I51" s="589"/>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5" t="s">
        <v>341</v>
      </c>
      <c r="D55" s="586"/>
      <c r="E55" s="409" t="s">
        <v>175</v>
      </c>
      <c r="F55" s="409"/>
      <c r="G55" s="408" t="s">
        <v>342</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343</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344</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345</v>
      </c>
      <c r="C12" s="443"/>
      <c r="D12" s="443"/>
      <c r="E12" s="443"/>
      <c r="F12" s="443"/>
      <c r="G12" s="443"/>
      <c r="H12" s="444"/>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346</v>
      </c>
      <c r="L9" s="131" t="s">
        <v>347</v>
      </c>
    </row>
    <row r="10" spans="10:12" x14ac:dyDescent="0.25">
      <c r="J10" s="128" t="s">
        <v>348</v>
      </c>
      <c r="K10" s="128">
        <v>77</v>
      </c>
      <c r="L10" s="128">
        <v>2</v>
      </c>
    </row>
    <row r="11" spans="10:12" x14ac:dyDescent="0.25">
      <c r="J11" s="102"/>
      <c r="K11" s="102"/>
      <c r="L11" s="102">
        <v>37</v>
      </c>
    </row>
    <row r="12" spans="10:12" x14ac:dyDescent="0.25">
      <c r="J12" s="102"/>
      <c r="K12" s="102"/>
      <c r="L12" s="102">
        <v>43</v>
      </c>
    </row>
    <row r="13" spans="10:12" x14ac:dyDescent="0.25">
      <c r="K13" s="102" t="s">
        <v>349</v>
      </c>
      <c r="L13" s="126">
        <f>SUM(L10:L12)</f>
        <v>82</v>
      </c>
    </row>
    <row r="14" spans="10:12" x14ac:dyDescent="0.25">
      <c r="J14" s="128" t="s">
        <v>350</v>
      </c>
      <c r="K14" s="128">
        <v>115</v>
      </c>
      <c r="L14" s="128">
        <v>16</v>
      </c>
    </row>
    <row r="15" spans="10:12" x14ac:dyDescent="0.25">
      <c r="J15" s="102"/>
      <c r="K15" s="102"/>
      <c r="L15" s="102">
        <v>27</v>
      </c>
    </row>
    <row r="16" spans="10:12" x14ac:dyDescent="0.25">
      <c r="J16" s="102"/>
      <c r="K16" s="102"/>
      <c r="L16" s="102">
        <v>10</v>
      </c>
    </row>
    <row r="17" spans="10:14" x14ac:dyDescent="0.25">
      <c r="J17" s="102"/>
      <c r="K17" s="102" t="s">
        <v>349</v>
      </c>
      <c r="L17" s="126">
        <f>SUM(L14:L16)</f>
        <v>53</v>
      </c>
    </row>
    <row r="18" spans="10:14" x14ac:dyDescent="0.25">
      <c r="J18" s="128" t="s">
        <v>351</v>
      </c>
      <c r="K18" s="128">
        <v>7</v>
      </c>
      <c r="L18" s="128">
        <v>13</v>
      </c>
    </row>
    <row r="19" spans="10:14" x14ac:dyDescent="0.25">
      <c r="J19" s="102"/>
      <c r="K19" s="102"/>
      <c r="L19" s="102">
        <v>14</v>
      </c>
    </row>
    <row r="20" spans="10:14" x14ac:dyDescent="0.25">
      <c r="J20" s="102"/>
      <c r="K20" s="102"/>
      <c r="L20" s="102">
        <v>10</v>
      </c>
    </row>
    <row r="21" spans="10:14" x14ac:dyDescent="0.25">
      <c r="J21" s="102"/>
      <c r="K21" s="102" t="s">
        <v>349</v>
      </c>
      <c r="L21" s="126">
        <f>SUM(L18:L20)</f>
        <v>37</v>
      </c>
    </row>
    <row r="22" spans="10:14" x14ac:dyDescent="0.25">
      <c r="J22" s="128" t="s">
        <v>352</v>
      </c>
      <c r="K22" s="128">
        <v>52</v>
      </c>
      <c r="L22" s="128">
        <v>10</v>
      </c>
    </row>
    <row r="23" spans="10:14" x14ac:dyDescent="0.25">
      <c r="J23" s="102"/>
      <c r="K23" s="102"/>
      <c r="L23" s="102">
        <v>0</v>
      </c>
    </row>
    <row r="24" spans="10:14" x14ac:dyDescent="0.25">
      <c r="J24" s="102"/>
      <c r="K24" s="102"/>
      <c r="L24" s="102">
        <v>59</v>
      </c>
    </row>
    <row r="25" spans="10:14" x14ac:dyDescent="0.25">
      <c r="J25" s="102"/>
      <c r="K25" s="102" t="s">
        <v>349</v>
      </c>
      <c r="L25" s="126">
        <f>SUM(L22:L24)</f>
        <v>69</v>
      </c>
    </row>
    <row r="27" spans="10:14" x14ac:dyDescent="0.25">
      <c r="J27" s="129" t="s">
        <v>353</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2022-07-13T15:15:24Z</dcterms:modified>
  <cp:category/>
  <cp:contentStatus/>
</cp:coreProperties>
</file>