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6JUNIO/Obligacion9/Reportemayo/"/>
    </mc:Choice>
  </mc:AlternateContent>
  <xr:revisionPtr revIDLastSave="15" documentId="13_ncr:1_{58FB077A-2C02-4B43-8895-3EDE1BB954BD}" xr6:coauthVersionLast="47" xr6:coauthVersionMax="47" xr10:uidLastSave="{9194DB9A-4860-4BA9-AF2D-2A88733C1CD8}"/>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7" i="68" l="1"/>
  <c r="H27" i="71" l="1"/>
  <c r="H28" i="71" s="1"/>
  <c r="H29" i="71" s="1"/>
  <c r="H30" i="71" s="1"/>
  <c r="H31" i="71" s="1"/>
  <c r="H32" i="71" s="1"/>
  <c r="H33" i="71" s="1"/>
  <c r="H34" i="71" s="1"/>
  <c r="H35" i="71" s="1"/>
  <c r="H36" i="71" s="1"/>
  <c r="H37" i="71" s="1"/>
  <c r="H38" i="71" s="1"/>
  <c r="E38" i="71"/>
  <c r="E37" i="71"/>
  <c r="E36" i="71"/>
  <c r="E35" i="71"/>
  <c r="E34" i="71"/>
  <c r="E33" i="71"/>
  <c r="E32" i="71"/>
  <c r="E31" i="71"/>
  <c r="E30" i="71"/>
  <c r="E29" i="71"/>
  <c r="E28" i="71"/>
  <c r="E27" i="71"/>
  <c r="H27" i="70"/>
  <c r="H28" i="70" s="1"/>
  <c r="H29" i="70" s="1"/>
  <c r="H30" i="70" s="1"/>
  <c r="H31" i="70" s="1"/>
  <c r="H32" i="70" s="1"/>
  <c r="H33" i="70" s="1"/>
  <c r="H34" i="70" s="1"/>
  <c r="H35" i="70" s="1"/>
  <c r="H36" i="70" s="1"/>
  <c r="H37" i="70" s="1"/>
  <c r="H38" i="70" s="1"/>
  <c r="E38" i="70"/>
  <c r="E37" i="70"/>
  <c r="E36" i="70"/>
  <c r="E35" i="70"/>
  <c r="E34" i="70"/>
  <c r="E33" i="70"/>
  <c r="E32" i="70"/>
  <c r="E31" i="70"/>
  <c r="E30" i="70"/>
  <c r="E29" i="70"/>
  <c r="E28" i="70"/>
  <c r="E27" i="70"/>
  <c r="H27" i="69"/>
  <c r="E38" i="69"/>
  <c r="E37" i="69"/>
  <c r="E36" i="69"/>
  <c r="E35" i="69"/>
  <c r="E34" i="69"/>
  <c r="E33" i="69"/>
  <c r="E32" i="69"/>
  <c r="E31" i="69"/>
  <c r="E30" i="69"/>
  <c r="E29" i="69"/>
  <c r="E28" i="69"/>
  <c r="E27" i="69"/>
  <c r="H27" i="68"/>
  <c r="H28" i="68" s="1"/>
  <c r="H29" i="68" s="1"/>
  <c r="H30" i="68" s="1"/>
  <c r="H31" i="68" s="1"/>
  <c r="H32" i="68" s="1"/>
  <c r="H33" i="68" s="1"/>
  <c r="H34" i="68" s="1"/>
  <c r="H35" i="68" s="1"/>
  <c r="E38" i="68"/>
  <c r="E37" i="68"/>
  <c r="E36" i="68"/>
  <c r="E35" i="68"/>
  <c r="E34" i="68"/>
  <c r="E33" i="68"/>
  <c r="E32" i="68"/>
  <c r="E31" i="68"/>
  <c r="E30" i="68"/>
  <c r="E29" i="68"/>
  <c r="E28" i="68"/>
  <c r="E27" i="68"/>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28" i="69" l="1"/>
  <c r="H29" i="69" s="1"/>
  <c r="H30" i="69" s="1"/>
  <c r="H31" i="69" s="1"/>
  <c r="H32" i="69" s="1"/>
  <c r="H33" i="69" s="1"/>
  <c r="H34" i="69" s="1"/>
  <c r="H35" i="69" s="1"/>
  <c r="H36" i="69" s="1"/>
  <c r="H37" i="69" s="1"/>
  <c r="H38" i="69" s="1"/>
  <c r="H36" i="68"/>
  <c r="H37" i="68" s="1"/>
  <c r="H38" i="68" s="1"/>
  <c r="H27" i="24"/>
  <c r="H28" i="24" s="1"/>
  <c r="H29" i="24" s="1"/>
  <c r="H30" i="24" s="1"/>
  <c r="H31" i="24" s="1"/>
  <c r="H32" i="24" s="1"/>
  <c r="H33" i="24" s="1"/>
  <c r="H34" i="24" s="1"/>
  <c r="H35" i="24" s="1"/>
  <c r="H36" i="24" s="1"/>
  <c r="H37" i="24" s="1"/>
  <c r="H38" i="24" s="1"/>
  <c r="G27" i="71" l="1"/>
  <c r="I27" i="71" s="1"/>
  <c r="F27" i="71"/>
  <c r="G27" i="70" l="1"/>
  <c r="I27" i="70" s="1"/>
  <c r="F27" i="70"/>
  <c r="G27" i="69" l="1"/>
  <c r="I27" i="69" s="1"/>
  <c r="F27" i="69"/>
  <c r="G27" i="68" l="1"/>
  <c r="I27" i="68" s="1"/>
  <c r="F27" i="68"/>
  <c r="G27" i="67"/>
  <c r="I27" i="67" s="1"/>
  <c r="F27" i="67"/>
  <c r="G27" i="24" l="1"/>
  <c r="I27" i="24" s="1"/>
  <c r="F27" i="24"/>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H30" i="47"/>
  <c r="J13" i="5"/>
  <c r="I13" i="5" s="1"/>
  <c r="J15" i="5"/>
  <c r="D31" i="62"/>
  <c r="D32" i="62" s="1"/>
  <c r="I30" i="62"/>
  <c r="AC19" i="5" l="1"/>
  <c r="I31" i="62"/>
  <c r="D31" i="47"/>
  <c r="AC21" i="5"/>
  <c r="L27" i="66"/>
  <c r="M27" i="66" s="1"/>
  <c r="AB13" i="5"/>
  <c r="F32" i="47"/>
  <c r="H31"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H35" i="47" s="1"/>
  <c r="F36" i="47"/>
  <c r="I36" i="62"/>
  <c r="D37" i="62"/>
  <c r="H36" i="62"/>
  <c r="D36" i="47" l="1"/>
  <c r="I35"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<sst xmlns="http://schemas.openxmlformats.org/spreadsheetml/2006/main" count="1138" uniqueCount="387">
  <si>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</si>
  <si>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</si>
  <si>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</si>
  <si>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</si>
  <si>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</si>
  <si>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</si>
  <si>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</si>
  <si>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</si>
  <si>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</si>
  <si>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</si>
  <si>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</si>
  <si>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</si>
  <si>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</si>
  <si>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</si>
  <si>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</si>
  <si>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</si>
  <si>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</si>
  <si>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</si>
  <si>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</si>
  <si>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</si>
  <si>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</si>
  <si>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</si>
  <si>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</si>
  <si>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</si>
  <si>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</si>
  <si>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</si>
  <si>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</si>
  <si>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</si>
  <si>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</si>
  <si>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</si>
  <si>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</si>
  <si>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</si>
  <si>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</si>
  <si>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</si>
  <si>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</si>
  <si>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</si>
  <si>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</si>
  <si>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</si>
  <si>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</si>
  <si>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</si>
  <si>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</si>
  <si>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</si>
  <si>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</si>
  <si>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</si>
  <si>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</si>
  <si>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</si>
  <si>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</si>
  <si>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</si>
  <si>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</si>
  <si>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</si>
  <si>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</si>
  <si>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</si>
  <si>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</si>
  <si>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</si>
  <si>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</si>
  <si>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</si>
  <si>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</si>
  <si>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</si>
  <si>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</si>
  <si>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</si>
  <si>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</si>
  <si>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</si>
  <si>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</si>
  <si>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</si>
  <si>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</si>
  <si>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</si>
  <si>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</si>
  <si>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</si>
  <si>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</si>
  <si>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</si>
  <si>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</si>
  <si>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</si>
  <si>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</si>
  <si>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</si>
  <si>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</si>
  <si>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</si>
  <si>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</si>
  <si>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</si>
  <si>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</si>
  <si>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</si>
  <si>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</si>
  <si>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</si>
  <si>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</si>
  <si>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</si>
  <si>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</si>
  <si>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</si>
  <si>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</si>
  <si>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</si>
  <si>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</si>
  <si>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</si>
  <si>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</si>
  <si>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</si>
  <si>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</si>
  <si>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</si>
  <si>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</si>
  <si>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</si>
  <si>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</si>
  <si>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</si>
  <si>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</si>
  <si>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</si>
  <si>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</si>
  <si>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</si>
  <si>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</si>
  <si>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</si>
  <si>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</si>
  <si>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</si>
  <si>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</si>
  <si>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</si>
  <si>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</si>
  <si>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</si>
  <si>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</si>
  <si>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</si>
  <si>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</si>
  <si>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</si>
  <si>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</si>
  <si>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</si>
  <si>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</si>
  <si>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</si>
  <si>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</si>
  <si>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</si>
  <si>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</si>
  <si>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</si>
  <si>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</si>
  <si>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</si>
  <si>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</si>
  <si>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</si>
  <si>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</si>
  <si>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</si>
  <si>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</si>
  <si>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</si>
  <si>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</si>
  <si>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</si>
  <si>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</si>
  <si>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</si>
  <si>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</si>
  <si>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</si>
  <si>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</si>
  <si>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</si>
  <si>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</si>
  <si>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</si>
  <si>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</si>
  <si>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</si>
  <si>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</si>
  <si>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</si>
  <si>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</si>
  <si>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</si>
  <si>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</si>
  <si>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</si>
  <si>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</si>
  <si>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</si>
  <si>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</si>
  <si>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</si>
  <si>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</si>
  <si>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</si>
  <si>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</si>
  <si>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</si>
  <si>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</si>
  <si>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</si>
  <si>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</si>
  <si>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</si>
  <si>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</si>
  <si>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</si>
  <si>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</si>
  <si>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</si>
  <si>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</si>
  <si>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</si>
  <si>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</si>
  <si>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</si>
  <si>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</si>
  <si>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</si>
  <si>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</si>
  <si>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</si>
  <si>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</si>
  <si>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</si>
  <si>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</si>
  <si>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</si>
  <si>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</si>
  <si>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</si>
  <si>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</si>
  <si>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</si>
  <si>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</si>
  <si>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</si>
  <si>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</si>
  <si>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</si>
  <si>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</si>
  <si>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</si>
  <si>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</si>
  <si>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</si>
  <si>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</si>
  <si>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</si>
  <si>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</si>
  <si>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</si>
  <si>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</si>
  <si>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</si>
  <si>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</si>
  <si>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</si>
  <si>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</si>
  <si>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</si>
  <si>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</si>
  <si>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</si>
  <si>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</si>
  <si>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</si>
  <si>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</si>
  <si>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</si>
  <si>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</si>
  <si>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</si>
  <si>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</si>
  <si>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</si>
  <si>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</si>
  <si>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</si>
  <si>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</si>
  <si>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</si>
  <si>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</si>
  <si>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</si>
  <si>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</si>
  <si>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</si>
  <si>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</si>
  <si>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</si>
  <si>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</si>
  <si>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</si>
  <si>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</si>
  <si>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</si>
  <si>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</si>
  <si>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</si>
  <si>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</si>
  <si>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</si>
  <si>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</si>
  <si>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</si>
  <si>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</si>
  <si>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</si>
  <si>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</si>
  <si>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</si>
  <si>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</si>
  <si>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</si>
  <si>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</si>
  <si>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</si>
  <si>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</si>
  <si>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</si>
  <si>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</si>
  <si>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</si>
  <si>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</si>
  <si>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</si>
  <si>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</si>
  <si>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</si>
  <si>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</si>
  <si>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</si>
  <si>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</si>
  <si>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</si>
  <si>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</si>
  <si>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</si>
  <si>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</si>
  <si>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</si>
  <si>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</si>
  <si>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</si>
  <si>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</si>
  <si>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</si>
  <si>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</si>
  <si>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</si>
  <si>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</si>
  <si>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</si>
  <si>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</si>
  <si>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</si>
  <si>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</si>
  <si>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</si>
  <si>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</si>
  <si>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</si>
  <si>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</si>
  <si>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</si>
  <si>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</si>
  <si>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</si>
  <si>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</si>
  <si>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</si>
  <si>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</si>
  <si>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</si>
  <si>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</si>
  <si>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</si>
  <si>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</si>
  <si>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</si>
  <si>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</si>
  <si>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</si>
  <si>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</si>
  <si>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</si>
  <si>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</si>
  <si>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</si>
  <si>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</si>
  <si>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</si>
  <si>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</si>
  <si>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</si>
  <si>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</si>
  <si>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</si>
  <si>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</si>
  <si>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</si>
  <si>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</si>
  <si>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</si>
  <si>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</si>
  <si>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</si>
  <si>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</si>
  <si>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</si>
  <si>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</si>
  <si>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</si>
  <si>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</si>
  <si>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</si>
  <si>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</si>
  <si>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</si>
  <si>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</si>
  <si>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</si>
  <si>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</si>
  <si>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</si>
  <si>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</si>
  <si>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</si>
  <si>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</si>
  <si>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</si>
  <si>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</si>
  <si>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</si>
  <si>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</si>
  <si>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</si>
  <si>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</si>
  <si>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</si>
  <si>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</si>
  <si>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</si>
  <si>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</si>
  <si>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</si>
  <si>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</si>
  <si>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</si>
  <si>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</si>
  <si>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</si>
  <si>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</si>
  <si>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</si>
  <si>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</si>
  <si>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</si>
  <si>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</si>
  <si>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</si>
  <si>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</si>
  <si>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</si>
  <si>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</si>
  <si>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</si>
  <si>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</si>
  <si>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</si>
  <si>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</si>
  <si>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</si>
  <si>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</si>
  <si>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</si>
  <si>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</si>
  <si>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</si>
  <si>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</si>
  <si>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</si>
  <si>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</si>
  <si>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</si>
  <si>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</si>
  <si>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</si>
  <si>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</si>
  <si>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</si>
  <si>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</si>
  <si>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</si>
  <si>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</si>
  <si>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</si>
  <si>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</si>
  <si>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</si>
  <si>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</si>
  <si>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</si>
  <si>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</si>
  <si>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</si>
  <si>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</si>
  <si>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</si>
  <si>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Generar espacios de sensibilizacion y educacion en temas de proteccion y bienestar animal a traves de campañas pedagógicas de apropiación social del conocimiento que aborden perspectivas alternativas al antropocentrismo</t>
  </si>
  <si>
    <t>Catalina Tenjo Leon - Equipo Administrativo</t>
  </si>
  <si>
    <t xml:space="preserve"> Equipo Administrativo de la  Subdirección de Cultura Ciudadana y Gestión del Conocimiento. </t>
  </si>
  <si>
    <t>01/01/2022</t>
  </si>
  <si>
    <t>Generar e impulsar procesos ciudadanos innovadores de transformación cultural, mediante la promoción prácticas de relacionamiento humano - animal.</t>
  </si>
  <si>
    <t>América Monge Romero</t>
  </si>
  <si>
    <t>Ibith Fernanda Cortes Ardila - Equipo de Participacion Ciudadana</t>
  </si>
  <si>
    <t>NO APLICA</t>
  </si>
  <si>
    <t>No aplica por cuanto se avanzó conforme a la meta proyectada</t>
  </si>
  <si>
    <t>Andrea Millán Hincapié-  Equipo de Cultura Ciudadana</t>
  </si>
  <si>
    <t>Incidir en la transformación cultural a partir del diseño e implementación de mensajes educomunicativos que  faciliten el cambio  cognitivo, comportamerntal y actitudinal en el relacionamiento humano-animal</t>
  </si>
  <si>
    <t>Durante el mes de mayo se logró vincular a 2474 ciudadanos y ciudadanas a través de la implementación de la estrategia de sensibilización, educación con el desarrollo de 72  acciones de apropiación de la cultura ciudadana en los ámbitos comunitario, educativo, recreodeportivo e institucional, así:
Ámbito comunitario:  1470 ciudadanos y ciudadanas sensibilizadas a través de 50 intervenciones que se especifican a continuación por campañas:
• Mirar y no tocar es amar 3 personas vinculadas en 1 actividad
• Huellitas de la calle 131 personas vinculadas en 8 actividades
• Pisa el freno, hay vida en la vía 398 personas en 2 actividades
• Ruralidad 12 personas en 4 actividades
• Guardines online 15 personas en 3 actividades
• Otras acciones de sensibilización 911 personas en 32 actividades
Ámbito Educativo: 883 estudiantes en 13 intervenciones donde se vinculan acciones propias de Guardianes escolares de los animales.   Se reporta que sigue avanzado el programa de servicio social estudiantil obligatorio con 205 estudiantes activos y en promedio 60 horas de trabajo en campo ejecutado y el semillero de docentes con 12 participantes.
Ámbito recreodeportivo: 15 ciudadanos vinculados en intervención en un parque distrital articulación con el instituto Distrital de Recreación y Deporte, intervención que también fue acompañada por los estudiantes de servicio social estudiantil obligatorio.
Ámbito institucional: 106 colaboradores de entidades en 8 intervenciones</t>
  </si>
  <si>
    <t xml:space="preserve">Se continua el proceso de articulación interinstitucional para potenciar las intervenciones en todos los ámbitos, la articulación se da primordialmente con la Secretaría Distrital de la Mujer, Integración social y Educación.  Para este periodo se resalta la implementación de las acciones en el marco del sistema distrital de cuidado en las manzanas activas.
Es importante mencionar que para el cumplimiento de la meta cuantitativa es necesario realizar acciones previas en términos de planeación de las acciones pedagógicas, diseño de elementos lúdicos para potenciar las intervenciones y por supuesto la articulación interinstitucional para robustecer la implementación de las acciones de apropiación de la cultura ciudadana, acciones que no se ven reflejadas en el presente reporte plan de acción.  </t>
  </si>
  <si>
    <t>El desarrollo de las acciones de apropiación de la cultura ciudadana responde a las solicitudes allegadas a la entidad a través de los canales formales de comunicación, lo que pone de manifiesto que el tema de protección, bienestar y defensa animal se ha posicionado sistemáticamente en la ciudanía y en las entidades distritales queriente de los animales, procurando así una transformación en el relacionamiento humano animal.  Se resalta que las acciones de apropiación de la cultura ciudadana empiezan a ser parte de los reportes de otras políticas publicas como la de juventud, espacio público y educación ambiental</t>
  </si>
  <si>
    <t>El compromiso para el cumplimiento de la meta para el mes de mayo es el avance en los conceptos gráficos, ideación de piezas educomunicativas y otros elementos estructurantes de las campañas, donde también es fundamental los hallazgos de la investigación cualitativa de familia interespecie.</t>
  </si>
  <si>
    <t>En mayo se vincularon 400 ciudadanos y ciudadanas, a través de las siguientes acciones de participación: 
-Programa de copropiedad y convivencia se vincularon 91 ciudadanas y ciudadanos
- 298 en espacios de participación por los animales 
- 11  en la red de aliados</t>
  </si>
  <si>
    <t xml:space="preserve">En mayo se vincularon 400 ciudadanos y ciudadanas, a través de las siguientes acciones de participación: 
-Programa de copropiedad y convivencia se vincularon 91 ciudadanas y ciudadanos
- 298 en espacios de participación por los animales 
- 11  en la red de aliados.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resaltan las siguientes actividades:
En el marco del programa de voluntariado se realizaron 8 jornadas de adopción donde prestaron apoyo los voluntarios y se realizó la primera jornada de inducción a los nuevos voluntarios inscritos en 2022. 
Se realizaron 3 espacios de formación en el marco del programa de copropiedad y convivencia 
Para fortalecer las instancias locales se realizó el 6 de mayo, la Jornada de formación en participación ciudadana en temas Protección y Bienestar Animal, fue un espacio para unificar los conocimientos necesarios para fortalecer el funcionamiento de los Consejos Locales de Protección y Bienestar Animal, así como las mesas locales de Protección y Bienestar Animal, a fin de consolidar la participación incidente en la instancia. Así mismo, esta jornada busca mejorar la articulación interinstitucional de las entidades competentes en temas PYBA en las localidades. Así mismo, el 13 de mayo, se realizó un taller para continuar el fortalecimiento del rol de la Secretaría Técnica de las instancias en conjunto con IDPAC. 
En el programa de red de aliados en articulación con las Alcaldías Locales se entregó una donación de productos de limpieza para hogares de paso, fundaciones y proteccionistas, llegando a 16 localidades. </t>
  </si>
  <si>
    <t xml:space="preserve">En mayo se ejecutaron 41 pactos. Se lograron importantes gestiones para los pactos en las localidades de Sumapaz, Santa Fe, Bosa, Fontibón, Ciudad Bolívar, Engativá, Barrios Unidos, Chapinero, Puente Aranda, Tunjuelito, Usme, Rafael Uribe, Candelaria, Mártires, Kennedy y Suba, llevando los servicios de protección y bienestar animal a las comunidades con quienes se pactaron los compromisos. </t>
  </si>
  <si>
    <t>En mayo se ejecutaron 41 pactos, se lograron importantes gestiones para los pactos en las localidades de Sumapaz, Santa Fe, Bosa, Fontibón, Ciudad Bolívar, Engativá, Barrios Unidos, Chapinero, Puente Aranda, Tunjuelito, Usme, Rafael Uribe, Candelaria, Mártires, Kennedy y Suba, llevando los servicios de protección y bienestar animal a las comunidades con quienes se pactaron los compromisos. 
Para alcanzar el cumplimiento de la meta establecida para la vigencia 2022, de 430 pactos, se realizaron las siguientes acciones en mayo: 
1. Se realizaron reuniones y mesas de trabajo para definir las necesidades de las localidades del distrito capital
2. Se realizaron actividades de cumplimiento de los pactos definidos con las localidades del distrito capital
3. Reporte en Colibrí
4. Se realizó acompañamiento a las mesas de pactos de la Veeduría Distrital en las localidades de Usaquén, Rafael Uribe Uribe y Teusaquillo, 
5. Se envió la información con sus respectivos soportes del cumplimiento d elos compromisos de los apctos ciudadanos de las localidades de Barrios Unidos, Candelaria, Fontibón, Ciudad Bolívar, Engativá, Suba, Puente Aranda, Santa Fe, Suba y Usme</t>
  </si>
  <si>
    <t xml:space="preserve">Para dar cumplimiento de la meta de vincular 350 prestadores de servicio para la vigencia 2022, se llevó a cabo 2 proceso de socialización de los lineamentos técnicos desarrollados para la regulación de las diferentes prestaciones de servicios que trabajan para y con los animales, a partir de los cuales se vincularon 30 prestadores de servicios a la estrategia de regulación del IDPYBA. </t>
  </si>
  <si>
    <t>En el marco de la meta, en la vigencia 2022 se han adelantado 7 alianzas de 18 programadas para la vigencia, logrando un avance acumulado del 39% de la meta:
1. Empresa Rappi, en febrero. 
2. Alcaldía de Medellín y la Alcaldía de Popayán, en marzo. 
3.Terminal de transporte de Bogotá, en abril.  
4. Universidad Externado de Colombia, en abril.  
5. CATAM
6. BKC 
7.Asocialció  amigos parque la 93</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</si>
  <si>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23 alianzas, que potenciarán las intervenciones y cobertura en torno a la Protección y Bienestar Animal.
- De manera transversal se han fortalecido los procesos de participación ciudadana incidente en instancias, espacios de participación ciudadana y movilización social</t>
  </si>
  <si>
    <t xml:space="preserve">En el marco de la meta, en la vigencia 2022 se han adelantado 7 alianzas de 18 programadas para la vigencia, logrando un avance acumulado del 39% de la meta:
1. Empresa Rappi, en febrero. 
2. Alcaldía de Medellín y la Alcaldía de Popayán, en marzo. 
3.Terminal de transporte de Bogotá, en abril.  
4. Universidad Externado de Colombia, en abril.  
5. CATAM
6. BKC 
7.Asocialció  amigos parque la 93
 En el mes de mayo, se adelantaron importantes gestiones en:
Alianza con CATAM: Se generó el borrador de alianza entre CATAM y el IDPYBA para articular un acompañamiento con charlas en tenencia responsable a los colaborades de la institución y participación de emprendimientos de la red de aliados en el marco del día de la familia que se realizará el 10 de junio en las instalaciones de la institución. 
Alianza BKC: Se generó el borrador de alianza entre la Fundacion BKC y el IDPYBA para articular un calendario de jornadas de esterilización, charlas en tenencia responsable de animales de compañía, atención con brigadas médicas en el marco de la caminata por los potenciamente amorosos que la fundación realiza anualmente. La caminata esta propuesta para el 17 de julio y las jornadas de esterilización el 31 de julio en la localidad de usme y el 21 de agosto en la localidad de usaquén.
 Alianza con la Asociación Amigos del parque 93: Se generó el borrador de alianza entre la asociación  y el IDPYBA para articular un calendario de jornadas en los polígonos del parque. A la fecha el documento se encuentra en revisión por parte del la asociación . Las actividades propuestas son jornadas de adopción, charlas de sensibilización en tenencia responsable de animales de compañía en espacios públicos, jornadas de avistamiento de animales por medio de la campaña mirar y no tocar y jornadas de reactivación económica de los miembros de la red de aliados.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</si>
</sst>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66CC"/>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43">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71" fontId="9" fillId="24" borderId="47" xfId="1250" applyNumberFormat="1" applyFont="1" applyFill="1" applyBorder="1" applyAlignment="1">
      <alignment vertical="center" wrapText="1"/>
    </xf>
    <xf numFmtId="171" fontId="9" fillId="24" borderId="20" xfId="1250" applyNumberFormat="1" applyFont="1" applyFill="1" applyBorder="1" applyAlignment="1">
      <alignment vertical="center" wrapText="1"/>
    </xf>
    <xf numFmtId="0" fontId="9" fillId="66"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vertical="center" wrapText="1"/>
      <protection locked="0" hidden="1"/>
    </xf>
    <xf numFmtId="0" fontId="9" fillId="66" borderId="10" xfId="1250" applyNumberFormat="1" applyFont="1" applyFill="1" applyBorder="1" applyAlignment="1">
      <alignment horizontal="center" vertical="center"/>
    </xf>
    <xf numFmtId="0" fontId="9" fillId="0" borderId="20" xfId="1250" applyNumberFormat="1" applyFont="1" applyFill="1" applyBorder="1" applyAlignment="1">
      <alignment horizontal="center" vertical="center"/>
    </xf>
    <xf numFmtId="9" fontId="56" fillId="0" borderId="10" xfId="1495" applyFont="1" applyFill="1" applyBorder="1" applyAlignment="1" applyProtection="1">
      <alignment horizontal="center"/>
      <protection hidden="1"/>
    </xf>
    <xf numFmtId="1" fontId="9"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10" xfId="1250" applyNumberFormat="1" applyFont="1" applyFill="1" applyBorder="1" applyAlignment="1">
      <alignment horizontal="center" vertical="center"/>
    </xf>
    <xf numFmtId="1" fontId="9" fillId="57" borderId="20" xfId="1250" applyNumberFormat="1" applyFont="1" applyFill="1" applyBorder="1" applyAlignment="1">
      <alignment horizontal="center" vertical="center"/>
    </xf>
    <xf numFmtId="171" fontId="9" fillId="57" borderId="10" xfId="1250" applyNumberFormat="1" applyFont="1" applyFill="1" applyBorder="1" applyAlignment="1">
      <alignment horizontal="center" vertical="center"/>
    </xf>
    <xf numFmtId="0" fontId="9" fillId="57" borderId="20" xfId="1250" applyNumberFormat="1" applyFont="1" applyFill="1" applyBorder="1" applyAlignment="1">
      <alignment horizontal="center" vertical="center"/>
    </xf>
    <xf numFmtId="1" fontId="9" fillId="57" borderId="10" xfId="1250" applyNumberFormat="1" applyFont="1" applyFill="1" applyBorder="1" applyAlignment="1">
      <alignment horizontal="center" vertical="center"/>
    </xf>
    <xf numFmtId="171" fontId="9" fillId="57" borderId="20" xfId="1250" applyNumberFormat="1" applyFont="1" applyFill="1" applyBorder="1" applyAlignment="1">
      <alignment horizontal="center" vertical="center"/>
    </xf>
    <xf numFmtId="1" fontId="9" fillId="0" borderId="10" xfId="1250" applyNumberFormat="1" applyFont="1" applyFill="1" applyBorder="1" applyAlignment="1">
      <alignment horizontal="center" vertical="center"/>
    </xf>
    <xf numFmtId="171" fontId="9" fillId="65"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71" fontId="53" fillId="65" borderId="10" xfId="1250" applyNumberFormat="1" applyFont="1" applyFill="1" applyBorder="1" applyAlignment="1">
      <alignment horizontal="center" vertical="center"/>
    </xf>
    <xf numFmtId="1" fontId="53" fillId="65" borderId="10" xfId="1250" applyNumberFormat="1" applyFont="1" applyFill="1" applyBorder="1" applyAlignment="1">
      <alignment horizontal="center" vertical="center"/>
    </xf>
    <xf numFmtId="171" fontId="53" fillId="66" borderId="1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53" fillId="57" borderId="20" xfId="1371" applyFont="1" applyFill="1" applyBorder="1" applyAlignment="1" applyProtection="1">
      <alignment horizontal="justify" vertical="center" wrapText="1"/>
      <protection locked="0"/>
    </xf>
    <xf numFmtId="0" fontId="53" fillId="57" borderId="33" xfId="1371" applyFont="1" applyFill="1" applyBorder="1" applyAlignment="1" applyProtection="1">
      <alignment horizontal="justify" vertical="center" wrapText="1"/>
      <protection locked="0"/>
    </xf>
    <xf numFmtId="0" fontId="53" fillId="57"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 fontId="9" fillId="66" borderId="20" xfId="1250" applyNumberFormat="1" applyFont="1" applyFill="1" applyBorder="1" applyAlignment="1">
      <alignment horizontal="center" vertical="center" wrapText="1"/>
    </xf>
    <xf numFmtId="1" fontId="9" fillId="66" borderId="33" xfId="1250" applyNumberFormat="1" applyFont="1" applyFill="1" applyBorder="1" applyAlignment="1">
      <alignment horizontal="center" vertical="center" wrapText="1"/>
    </xf>
    <xf numFmtId="1" fontId="9" fillId="66" borderId="47" xfId="1250" applyNumberFormat="1"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pplyProtection="1">
      <alignment horizontal="center" vertical="center" wrapText="1"/>
      <protection hidden="1"/>
    </xf>
    <xf numFmtId="49" fontId="9" fillId="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left" vertical="center" wrapText="1"/>
    </xf>
    <xf numFmtId="1" fontId="9" fillId="24" borderId="20" xfId="1250" applyNumberFormat="1" applyFont="1" applyFill="1" applyBorder="1" applyAlignment="1">
      <alignment horizontal="center" vertical="center" wrapText="1"/>
    </xf>
    <xf numFmtId="1" fontId="9" fillId="24" borderId="33" xfId="1250" applyNumberFormat="1" applyFont="1" applyFill="1" applyBorder="1" applyAlignment="1">
      <alignment horizontal="center" vertical="center" wrapText="1"/>
    </xf>
    <xf numFmtId="1" fontId="9" fillId="24" borderId="47" xfId="1250" applyNumberFormat="1" applyFont="1" applyFill="1" applyBorder="1" applyAlignment="1">
      <alignment horizontal="center" vertical="center" wrapText="1"/>
    </xf>
    <xf numFmtId="0" fontId="9" fillId="57" borderId="20" xfId="1371" applyFont="1" applyFill="1" applyBorder="1" applyAlignment="1" applyProtection="1">
      <alignment horizontal="justify" vertical="center" wrapText="1"/>
      <protection locked="0"/>
    </xf>
    <xf numFmtId="0" fontId="76" fillId="57" borderId="33" xfId="1371" applyFont="1" applyFill="1" applyBorder="1" applyAlignment="1" applyProtection="1">
      <alignment horizontal="justify" vertical="center" wrapText="1"/>
      <protection locked="0"/>
    </xf>
    <xf numFmtId="0" fontId="76" fillId="57" borderId="47" xfId="1371" applyFont="1" applyFill="1" applyBorder="1" applyAlignment="1" applyProtection="1">
      <alignment horizontal="justify" vertical="center" wrapText="1"/>
      <protection locked="0"/>
    </xf>
    <xf numFmtId="171" fontId="9" fillId="65" borderId="20" xfId="1250" applyNumberFormat="1" applyFont="1" applyFill="1" applyBorder="1" applyAlignment="1">
      <alignment horizontal="center" vertical="center" wrapText="1"/>
    </xf>
    <xf numFmtId="171" fontId="9" fillId="65" borderId="33" xfId="1250" applyNumberFormat="1" applyFont="1" applyFill="1" applyBorder="1" applyAlignment="1">
      <alignment horizontal="center" vertical="center" wrapText="1"/>
    </xf>
    <xf numFmtId="171" fontId="9" fillId="65" borderId="47" xfId="1250" applyNumberFormat="1" applyFont="1" applyFill="1" applyBorder="1" applyAlignment="1">
      <alignment horizontal="center" vertical="center" wrapText="1"/>
    </xf>
    <xf numFmtId="0" fontId="9" fillId="57" borderId="20" xfId="1371" applyFont="1" applyFill="1" applyBorder="1" applyAlignment="1" applyProtection="1">
      <alignment horizontal="justify" vertical="top" wrapText="1"/>
      <protection locked="0"/>
    </xf>
    <xf numFmtId="0" fontId="9" fillId="57" borderId="33" xfId="1371" applyFont="1" applyFill="1" applyBorder="1" applyAlignment="1" applyProtection="1">
      <alignment horizontal="justify" vertical="top" wrapText="1"/>
      <protection locked="0"/>
    </xf>
    <xf numFmtId="0" fontId="9" fillId="57" borderId="47" xfId="1371" applyFont="1" applyFill="1" applyBorder="1" applyAlignment="1" applyProtection="1">
      <alignment horizontal="justify" vertical="top" wrapText="1"/>
      <protection locked="0"/>
    </xf>
    <xf numFmtId="167" fontId="9" fillId="65" borderId="17" xfId="1250" applyFont="1" applyFill="1" applyBorder="1" applyAlignment="1" applyProtection="1">
      <alignment horizontal="center" vertical="center" wrapText="1"/>
      <protection locked="0"/>
    </xf>
    <xf numFmtId="167" fontId="9" fillId="65" borderId="36" xfId="1250" applyFont="1" applyFill="1" applyBorder="1" applyAlignment="1" applyProtection="1">
      <alignment horizontal="center" vertical="center" wrapText="1"/>
      <protection locked="0"/>
    </xf>
    <xf numFmtId="167" fontId="9" fillId="65" borderId="19" xfId="1250" applyFont="1" applyFill="1" applyBorder="1" applyAlignment="1" applyProtection="1">
      <alignment horizontal="center" vertical="center" wrapText="1"/>
      <protection locked="0"/>
    </xf>
    <xf numFmtId="0" fontId="53" fillId="67" borderId="20" xfId="1371" applyFont="1" applyFill="1" applyBorder="1" applyAlignment="1" applyProtection="1">
      <alignment horizontal="justify" vertical="center" wrapText="1"/>
      <protection locked="0"/>
    </xf>
    <xf numFmtId="0" fontId="53" fillId="67" borderId="33" xfId="1371" applyFont="1" applyFill="1" applyBorder="1" applyAlignment="1" applyProtection="1">
      <alignment horizontal="justify" vertical="center" wrapText="1"/>
      <protection locked="0"/>
    </xf>
    <xf numFmtId="0" fontId="53" fillId="67" borderId="35" xfId="1371" applyFont="1" applyFill="1" applyBorder="1" applyAlignment="1" applyProtection="1">
      <alignment horizontal="justify" vertical="center" wrapText="1"/>
      <protection locked="0"/>
    </xf>
    <xf numFmtId="0" fontId="9" fillId="67" borderId="20" xfId="1371" applyFont="1" applyFill="1" applyBorder="1" applyAlignment="1" applyProtection="1">
      <alignment horizontal="justify" vertical="center" wrapText="1"/>
      <protection locked="0"/>
    </xf>
    <xf numFmtId="0" fontId="9" fillId="67" borderId="33" xfId="1371" applyFont="1" applyFill="1" applyBorder="1" applyAlignment="1" applyProtection="1">
      <alignment horizontal="justify" vertical="center" wrapText="1"/>
      <protection locked="0"/>
    </xf>
    <xf numFmtId="0" fontId="9" fillId="67" borderId="47" xfId="1371" applyFont="1" applyFill="1" applyBorder="1" applyAlignment="1" applyProtection="1">
      <alignment horizontal="justify" vertical="center" wrapText="1"/>
      <protection locked="0"/>
    </xf>
    <xf numFmtId="0" fontId="9" fillId="57" borderId="33" xfId="1371" applyFont="1" applyFill="1" applyBorder="1" applyAlignment="1" applyProtection="1">
      <alignment horizontal="justify" vertical="center" wrapText="1"/>
      <protection locked="0"/>
    </xf>
    <xf numFmtId="0" fontId="9" fillId="57" borderId="47" xfId="1371" applyFont="1" applyFill="1" applyBorder="1" applyAlignment="1" applyProtection="1">
      <alignment horizontal="justify" vertical="center" wrapText="1"/>
      <protection locked="0"/>
    </xf>
    <xf numFmtId="171" fontId="9" fillId="66" borderId="20" xfId="1250" applyNumberFormat="1" applyFont="1" applyFill="1" applyBorder="1" applyAlignment="1">
      <alignment horizontal="center" vertical="center" wrapText="1"/>
    </xf>
    <xf numFmtId="171" fontId="9" fillId="66" borderId="33" xfId="1250" applyNumberFormat="1" applyFont="1" applyFill="1" applyBorder="1" applyAlignment="1">
      <alignment horizontal="center" vertical="center" wrapText="1"/>
    </xf>
    <xf numFmtId="171" fontId="9" fillId="66" borderId="47" xfId="1250" applyNumberFormat="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General</c:formatCode>
                <c:ptCount val="12"/>
                <c:pt idx="0">
                  <c:v>10</c:v>
                </c:pt>
                <c:pt idx="1">
                  <c:v>2</c:v>
                </c:pt>
                <c:pt idx="2">
                  <c:v>31</c:v>
                </c:pt>
                <c:pt idx="3">
                  <c:v>44</c:v>
                </c:pt>
                <c:pt idx="4">
                  <c:v>30</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General</c:formatCode>
                <c:ptCount val="12"/>
                <c:pt idx="0">
                  <c:v>10</c:v>
                </c:pt>
                <c:pt idx="1">
                  <c:v>2</c:v>
                </c:pt>
                <c:pt idx="2">
                  <c:v>31</c:v>
                </c:pt>
                <c:pt idx="3">
                  <c:v>44</c:v>
                </c:pt>
                <c:pt idx="4">
                  <c:v>30</c:v>
                </c:pt>
                <c:pt idx="5">
                  <c:v>51</c:v>
                </c:pt>
                <c:pt idx="6">
                  <c:v>50</c:v>
                </c:pt>
                <c:pt idx="7">
                  <c:v>47</c:v>
                </c:pt>
                <c:pt idx="8">
                  <c:v>40</c:v>
                </c:pt>
                <c:pt idx="9">
                  <c:v>27</c:v>
                </c:pt>
                <c:pt idx="10">
                  <c:v>11</c:v>
                </c:pt>
                <c:pt idx="11">
                  <c:v>7</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2.8571428571428571E-2</c:v>
                </c:pt>
                <c:pt idx="1">
                  <c:v>3.4285714285714287E-2</c:v>
                </c:pt>
                <c:pt idx="2">
                  <c:v>0.12285714285714286</c:v>
                </c:pt>
                <c:pt idx="3">
                  <c:v>0.24857142857142858</c:v>
                </c:pt>
                <c:pt idx="4">
                  <c:v>0.3342857142857143</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c:formatCode>
                <c:ptCount val="12"/>
                <c:pt idx="0">
                  <c:v>0</c:v>
                </c:pt>
                <c:pt idx="1">
                  <c:v>0</c:v>
                </c:pt>
                <c:pt idx="2">
                  <c:v>0</c:v>
                </c:pt>
                <c:pt idx="3">
                  <c:v>0</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c:formatCode>
                <c:ptCount val="12"/>
                <c:pt idx="0">
                  <c:v>0</c:v>
                </c:pt>
                <c:pt idx="1">
                  <c:v>0</c:v>
                </c:pt>
                <c:pt idx="2">
                  <c:v>0</c:v>
                </c:pt>
                <c:pt idx="3">
                  <c:v>0</c:v>
                </c:pt>
                <c:pt idx="4">
                  <c:v>0</c:v>
                </c:pt>
                <c:pt idx="5">
                  <c:v>0</c:v>
                </c:pt>
                <c:pt idx="6">
                  <c:v>0</c:v>
                </c:pt>
                <c:pt idx="7">
                  <c:v>1</c:v>
                </c:pt>
                <c:pt idx="8">
                  <c:v>0</c:v>
                </c:pt>
                <c:pt idx="9">
                  <c:v>1</c:v>
                </c:pt>
                <c:pt idx="10">
                  <c:v>0</c:v>
                </c:pt>
                <c:pt idx="11">
                  <c:v>0</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2440</c:v>
                </c:pt>
                <c:pt idx="1">
                  <c:v>2209</c:v>
                </c:pt>
                <c:pt idx="2">
                  <c:v>3193</c:v>
                </c:pt>
                <c:pt idx="3">
                  <c:v>2900</c:v>
                </c:pt>
                <c:pt idx="4">
                  <c:v>2474</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2440</c:v>
                </c:pt>
                <c:pt idx="1">
                  <c:v>2209</c:v>
                </c:pt>
                <c:pt idx="2">
                  <c:v>3193</c:v>
                </c:pt>
                <c:pt idx="3">
                  <c:v>2900</c:v>
                </c:pt>
                <c:pt idx="4">
                  <c:v>2474</c:v>
                </c:pt>
                <c:pt idx="5">
                  <c:v>2000</c:v>
                </c:pt>
                <c:pt idx="6">
                  <c:v>2500</c:v>
                </c:pt>
                <c:pt idx="7">
                  <c:v>2500</c:v>
                </c:pt>
                <c:pt idx="8">
                  <c:v>2000</c:v>
                </c:pt>
                <c:pt idx="9">
                  <c:v>2000</c:v>
                </c:pt>
                <c:pt idx="10">
                  <c:v>426</c:v>
                </c:pt>
                <c:pt idx="11">
                  <c:v>358</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9.7600000000000006E-2</c:v>
                </c:pt>
                <c:pt idx="1">
                  <c:v>0.18596000000000001</c:v>
                </c:pt>
                <c:pt idx="2">
                  <c:v>0.31368000000000001</c:v>
                </c:pt>
                <c:pt idx="3">
                  <c:v>0.42968000000000001</c:v>
                </c:pt>
                <c:pt idx="4">
                  <c:v>0.52864</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84</c:v>
                </c:pt>
                <c:pt idx="1">
                  <c:v>150</c:v>
                </c:pt>
                <c:pt idx="2">
                  <c:v>255</c:v>
                </c:pt>
                <c:pt idx="3">
                  <c:v>404</c:v>
                </c:pt>
                <c:pt idx="4">
                  <c:v>400</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84</c:v>
                </c:pt>
                <c:pt idx="1">
                  <c:v>150</c:v>
                </c:pt>
                <c:pt idx="2">
                  <c:v>255</c:v>
                </c:pt>
                <c:pt idx="3">
                  <c:v>404</c:v>
                </c:pt>
                <c:pt idx="4">
                  <c:v>400</c:v>
                </c:pt>
                <c:pt idx="5">
                  <c:v>400</c:v>
                </c:pt>
                <c:pt idx="6">
                  <c:v>300</c:v>
                </c:pt>
                <c:pt idx="7">
                  <c:v>450</c:v>
                </c:pt>
                <c:pt idx="8">
                  <c:v>400</c:v>
                </c:pt>
                <c:pt idx="9">
                  <c:v>500</c:v>
                </c:pt>
                <c:pt idx="10">
                  <c:v>350</c:v>
                </c:pt>
                <c:pt idx="11">
                  <c:v>307</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2.1000000000000001E-2</c:v>
                </c:pt>
                <c:pt idx="1">
                  <c:v>5.8499999999999996E-2</c:v>
                </c:pt>
                <c:pt idx="2">
                  <c:v>0.12225</c:v>
                </c:pt>
                <c:pt idx="3">
                  <c:v>0.22325</c:v>
                </c:pt>
                <c:pt idx="4">
                  <c:v>0.32325000000000004</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c:v>17</c:v>
                </c:pt>
                <c:pt idx="1">
                  <c:v>14</c:v>
                </c:pt>
                <c:pt idx="2">
                  <c:v>21</c:v>
                </c:pt>
                <c:pt idx="3">
                  <c:v>40</c:v>
                </c:pt>
                <c:pt idx="4">
                  <c:v>41</c:v>
                </c:pt>
              </c:numCache>
            </c:numRef>
          </c:val>
          <c:extLst>
            <c:ext xmlns:c16="http://schemas.microsoft.com/office/drawing/2014/chart" uri="{C3380CC4-5D6E-409C-BE32-E72D297353CC}">
              <c16:uniqueId val="{00000000-CFB5-4E5A-9DA1-7300A985824E}"/>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17</c:v>
                </c:pt>
                <c:pt idx="1">
                  <c:v>14</c:v>
                </c:pt>
                <c:pt idx="2">
                  <c:v>21</c:v>
                </c:pt>
                <c:pt idx="3">
                  <c:v>40</c:v>
                </c:pt>
                <c:pt idx="4">
                  <c:v>41</c:v>
                </c:pt>
                <c:pt idx="5">
                  <c:v>42</c:v>
                </c:pt>
                <c:pt idx="6">
                  <c:v>42</c:v>
                </c:pt>
                <c:pt idx="7">
                  <c:v>42</c:v>
                </c:pt>
                <c:pt idx="8">
                  <c:v>42</c:v>
                </c:pt>
                <c:pt idx="9">
                  <c:v>43</c:v>
                </c:pt>
                <c:pt idx="10">
                  <c:v>43</c:v>
                </c:pt>
                <c:pt idx="11">
                  <c:v>43</c:v>
                </c:pt>
              </c:numCache>
            </c:numRef>
          </c:val>
          <c:extLst>
            <c:ext xmlns:c16="http://schemas.microsoft.com/office/drawing/2014/chart" uri="{C3380CC4-5D6E-409C-BE32-E72D297353CC}">
              <c16:uniqueId val="{00000001-CFB5-4E5A-9DA1-7300A985824E}"/>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3.9534883720930232E-2</c:v>
                </c:pt>
                <c:pt idx="1">
                  <c:v>7.2093023255813959E-2</c:v>
                </c:pt>
                <c:pt idx="2">
                  <c:v>0.12093023255813953</c:v>
                </c:pt>
                <c:pt idx="3">
                  <c:v>0.21395348837209302</c:v>
                </c:pt>
                <c:pt idx="4">
                  <c:v>0.30930232558139537</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FB5-4E5A-9DA1-7300A985824E}"/>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1</c:v>
                </c:pt>
                <c:pt idx="2">
                  <c:v>1</c:v>
                </c:pt>
                <c:pt idx="3">
                  <c:v>2</c:v>
                </c:pt>
                <c:pt idx="4">
                  <c:v>3</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1</c:v>
                </c:pt>
                <c:pt idx="2">
                  <c:v>1</c:v>
                </c:pt>
                <c:pt idx="3">
                  <c:v>2</c:v>
                </c:pt>
                <c:pt idx="4">
                  <c:v>3</c:v>
                </c:pt>
                <c:pt idx="5">
                  <c:v>3</c:v>
                </c:pt>
                <c:pt idx="6">
                  <c:v>2</c:v>
                </c:pt>
                <c:pt idx="7">
                  <c:v>2</c:v>
                </c:pt>
                <c:pt idx="8">
                  <c:v>2</c:v>
                </c:pt>
                <c:pt idx="9">
                  <c:v>1</c:v>
                </c:pt>
                <c:pt idx="10">
                  <c:v>1</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5.5555555555555552E-2</c:v>
                </c:pt>
                <c:pt idx="2">
                  <c:v>0.1111111111111111</c:v>
                </c:pt>
                <c:pt idx="3">
                  <c:v>0.22222222222222221</c:v>
                </c:pt>
                <c:pt idx="4">
                  <c:v>0.38888888888888884</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38287</xdr:colOff>
      <xdr:row>39</xdr:row>
      <xdr:rowOff>25213</xdr:rowOff>
    </xdr:from>
    <xdr:to>
      <xdr:col>8</xdr:col>
      <xdr:colOff>1445560</xdr:colOff>
      <xdr:row>43</xdr:row>
      <xdr:rowOff>414432</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26831</xdr:colOff>
      <xdr:row>39</xdr:row>
      <xdr:rowOff>40245</xdr:rowOff>
    </xdr:from>
    <xdr:to>
      <xdr:col>8</xdr:col>
      <xdr:colOff>1448873</xdr:colOff>
      <xdr:row>43</xdr:row>
      <xdr:rowOff>406736</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250618</xdr:colOff>
      <xdr:row>39</xdr:row>
      <xdr:rowOff>418961</xdr:rowOff>
    </xdr:from>
    <xdr:to>
      <xdr:col>8</xdr:col>
      <xdr:colOff>1235982</xdr:colOff>
      <xdr:row>43</xdr:row>
      <xdr:rowOff>4086</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54175</xdr:colOff>
      <xdr:row>39</xdr:row>
      <xdr:rowOff>349652</xdr:rowOff>
    </xdr:from>
    <xdr:to>
      <xdr:col>8</xdr:col>
      <xdr:colOff>1453998</xdr:colOff>
      <xdr:row>44</xdr:row>
      <xdr:rowOff>319179</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6350</xdr:colOff>
      <xdr:row>39</xdr:row>
      <xdr:rowOff>22225</xdr:rowOff>
    </xdr:from>
    <xdr:to>
      <xdr:col>8</xdr:col>
      <xdr:colOff>1416095</xdr:colOff>
      <xdr:row>43</xdr:row>
      <xdr:rowOff>381561</xdr:rowOff>
    </xdr:to>
    <xdr:graphicFrame macro="">
      <xdr:nvGraphicFramePr>
        <xdr:cNvPr id="6" name="Gráfico 3">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156281</xdr:colOff>
      <xdr:row>39</xdr:row>
      <xdr:rowOff>201327</xdr:rowOff>
    </xdr:from>
    <xdr:to>
      <xdr:col>9</xdr:col>
      <xdr:colOff>69476</xdr:colOff>
      <xdr:row>42</xdr:row>
      <xdr:rowOff>229610</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ANDRES/OneDrive%20-%20INSTITUTO%20DE%20PROTECCION%20ANIMAL%20899999061052/ARCHIVOS_ANDRES/IDPYBA2022/1ENERO/Obligacion9/Reportediciembre/Ficha_T&#233;cnica_Indicadores_de_Gesti&#243;n_Diciembre_2021.xlsx?53D9ED69" TargetMode="External"/><Relationship Id="rId1" Type="http://schemas.openxmlformats.org/officeDocument/2006/relationships/externalLinkPath" Target="file:///\\53D9ED69\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89"/>
      <c r="B2" s="289"/>
      <c r="C2" s="274" t="s">
        <v>24</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81"/>
    </row>
    <row r="3" spans="1:67" s="124" customFormat="1" ht="45.75" customHeight="1" x14ac:dyDescent="0.25">
      <c r="A3" s="289"/>
      <c r="B3" s="289"/>
      <c r="C3" s="274" t="s">
        <v>25</v>
      </c>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82"/>
    </row>
    <row r="4" spans="1:67" s="124" customFormat="1" ht="45.75" customHeight="1" x14ac:dyDescent="0.25">
      <c r="A4" s="289"/>
      <c r="B4" s="289"/>
      <c r="C4" s="274" t="s">
        <v>198</v>
      </c>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82"/>
    </row>
    <row r="5" spans="1:67" s="124" customFormat="1" ht="45.75" customHeight="1" x14ac:dyDescent="0.25">
      <c r="A5" s="289"/>
      <c r="B5" s="289"/>
      <c r="C5" s="292" t="s">
        <v>29</v>
      </c>
      <c r="D5" s="292"/>
      <c r="E5" s="292"/>
      <c r="F5" s="292"/>
      <c r="G5" s="292"/>
      <c r="H5" s="292"/>
      <c r="I5" s="292"/>
      <c r="J5" s="292"/>
      <c r="K5" s="292"/>
      <c r="L5" s="292"/>
      <c r="M5" s="292"/>
      <c r="N5" s="292"/>
      <c r="O5" s="292"/>
      <c r="P5" s="292"/>
      <c r="Q5" s="292"/>
      <c r="R5" s="279" t="s">
        <v>189</v>
      </c>
      <c r="S5" s="279"/>
      <c r="T5" s="279"/>
      <c r="U5" s="279"/>
      <c r="V5" s="279"/>
      <c r="W5" s="279"/>
      <c r="X5" s="279"/>
      <c r="Y5" s="279"/>
      <c r="Z5" s="279"/>
      <c r="AA5" s="279"/>
      <c r="AB5" s="279"/>
      <c r="AC5" s="279"/>
      <c r="AD5" s="279"/>
      <c r="AE5" s="279"/>
      <c r="AF5" s="283"/>
    </row>
    <row r="6" spans="1:67" s="125" customFormat="1" ht="30.75" customHeight="1" x14ac:dyDescent="0.25">
      <c r="D6" s="126"/>
      <c r="K6" s="127"/>
      <c r="AA6" s="128"/>
    </row>
    <row r="7" spans="1:67" s="125" customFormat="1" ht="42" customHeight="1" x14ac:dyDescent="0.25">
      <c r="B7" s="129" t="s">
        <v>32</v>
      </c>
      <c r="C7" s="288" t="e">
        <f>+#REF!</f>
        <v>#REF!</v>
      </c>
      <c r="D7" s="288"/>
      <c r="E7" s="288"/>
      <c r="F7" s="288"/>
      <c r="G7" s="288"/>
      <c r="K7" s="127"/>
      <c r="AA7" s="128"/>
    </row>
    <row r="8" spans="1:67" s="125" customFormat="1" ht="42" customHeight="1" x14ac:dyDescent="0.25">
      <c r="B8" s="129" t="s">
        <v>1</v>
      </c>
      <c r="C8" s="288" t="e">
        <f>+#REF!</f>
        <v>#REF!</v>
      </c>
      <c r="D8" s="288"/>
      <c r="E8" s="288"/>
      <c r="F8" s="288"/>
      <c r="G8" s="288"/>
      <c r="K8" s="127"/>
      <c r="AA8" s="128"/>
    </row>
    <row r="9" spans="1:67" s="125" customFormat="1" ht="42" customHeight="1" x14ac:dyDescent="0.25">
      <c r="B9" s="130" t="s">
        <v>30</v>
      </c>
      <c r="C9" s="288" t="e">
        <f>+#REF!</f>
        <v>#REF!</v>
      </c>
      <c r="D9" s="288"/>
      <c r="E9" s="288"/>
      <c r="F9" s="288"/>
      <c r="G9" s="288"/>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63" t="str">
        <f>+'[1]Sección 1. Metas - Magnitud'!B13</f>
        <v>PLAN DE DESARROLLO - BOGOTÁ MEJOR PARA TODOS 2016-2020</v>
      </c>
      <c r="B11" s="264"/>
      <c r="C11" s="264"/>
      <c r="D11" s="264"/>
      <c r="E11" s="264"/>
      <c r="F11" s="264"/>
      <c r="G11" s="264"/>
      <c r="H11" s="265"/>
      <c r="I11" s="285" t="s">
        <v>36</v>
      </c>
      <c r="J11" s="286"/>
      <c r="K11" s="286"/>
      <c r="L11" s="286"/>
      <c r="M11" s="286"/>
      <c r="N11" s="287"/>
      <c r="O11" s="280" t="s">
        <v>38</v>
      </c>
      <c r="P11" s="280"/>
      <c r="Q11" s="280"/>
      <c r="R11" s="280"/>
      <c r="S11" s="280"/>
      <c r="T11" s="280"/>
      <c r="U11" s="280"/>
      <c r="V11" s="280"/>
      <c r="W11" s="280"/>
      <c r="X11" s="280"/>
      <c r="Y11" s="280"/>
      <c r="Z11" s="280"/>
      <c r="AA11" s="280"/>
      <c r="AB11" s="280"/>
      <c r="AC11" s="280"/>
      <c r="AD11" s="263" t="s">
        <v>18</v>
      </c>
      <c r="AE11" s="264"/>
      <c r="AF11" s="265"/>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29" t="s">
        <v>154</v>
      </c>
      <c r="B13" s="229" t="str">
        <f>+'[2]Sección 1. Metas - Magnitud'!I15</f>
        <v>Demarcar 2.600 kilómetro carril de vías</v>
      </c>
      <c r="C13" s="229">
        <v>224</v>
      </c>
      <c r="D13" s="229" t="s">
        <v>187</v>
      </c>
      <c r="E13" s="229">
        <v>171</v>
      </c>
      <c r="F13" s="233" t="s">
        <v>175</v>
      </c>
      <c r="G13" s="229" t="s">
        <v>152</v>
      </c>
      <c r="H13" s="229" t="s">
        <v>70</v>
      </c>
      <c r="I13" s="284" t="e">
        <f>SUM(J13:N14)</f>
        <v>#REF!</v>
      </c>
      <c r="J13" s="266" t="e">
        <f>+#REF!</f>
        <v>#REF!</v>
      </c>
      <c r="K13" s="268" t="e">
        <f>+#REF!</f>
        <v>#REF!</v>
      </c>
      <c r="L13" s="290" t="e">
        <f>+#REF!</f>
        <v>#REF!</v>
      </c>
      <c r="M13" s="266" t="e">
        <f>+#REF!</f>
        <v>#REF!</v>
      </c>
      <c r="N13" s="266" t="e">
        <f>+#REF!</f>
        <v>#REF!</v>
      </c>
      <c r="O13" s="261" t="e">
        <f>+#REF!</f>
        <v>#REF!</v>
      </c>
      <c r="P13" s="261">
        <v>6.45</v>
      </c>
      <c r="Q13" s="261">
        <v>31.03</v>
      </c>
      <c r="R13" s="261"/>
      <c r="S13" s="261" t="e">
        <f>+#REF!</f>
        <v>#REF!</v>
      </c>
      <c r="T13" s="261" t="e">
        <f>+#REF!</f>
        <v>#REF!</v>
      </c>
      <c r="U13" s="261" t="e">
        <f>+#REF!</f>
        <v>#REF!</v>
      </c>
      <c r="V13" s="261" t="e">
        <f>+#REF!</f>
        <v>#REF!</v>
      </c>
      <c r="W13" s="261" t="e">
        <f>+#REF!</f>
        <v>#REF!</v>
      </c>
      <c r="X13" s="261" t="e">
        <f>+#REF!</f>
        <v>#REF!</v>
      </c>
      <c r="Y13" s="261" t="e">
        <f>+#REF!</f>
        <v>#REF!</v>
      </c>
      <c r="Z13" s="261" t="e">
        <f>+#REF!</f>
        <v>#REF!</v>
      </c>
      <c r="AA13" s="272" t="e">
        <f>SUM(O13:Z14)</f>
        <v>#REF!</v>
      </c>
      <c r="AB13" s="236" t="e">
        <f>+AA13/K13</f>
        <v>#REF!</v>
      </c>
      <c r="AC13" s="236" t="e">
        <f>+(J13+AA13)/I13</f>
        <v>#REF!</v>
      </c>
      <c r="AD13" s="270" t="s">
        <v>219</v>
      </c>
      <c r="AE13" s="223" t="s">
        <v>223</v>
      </c>
      <c r="AF13" s="270"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29"/>
      <c r="B14" s="229"/>
      <c r="C14" s="229"/>
      <c r="D14" s="229"/>
      <c r="E14" s="229"/>
      <c r="F14" s="233"/>
      <c r="G14" s="229"/>
      <c r="H14" s="229"/>
      <c r="I14" s="284"/>
      <c r="J14" s="267"/>
      <c r="K14" s="269"/>
      <c r="L14" s="291"/>
      <c r="M14" s="267"/>
      <c r="N14" s="267"/>
      <c r="O14" s="262"/>
      <c r="P14" s="262"/>
      <c r="Q14" s="262"/>
      <c r="R14" s="262"/>
      <c r="S14" s="262"/>
      <c r="T14" s="262"/>
      <c r="U14" s="262"/>
      <c r="V14" s="262"/>
      <c r="W14" s="262"/>
      <c r="X14" s="262"/>
      <c r="Y14" s="262"/>
      <c r="Z14" s="262"/>
      <c r="AA14" s="273"/>
      <c r="AB14" s="236"/>
      <c r="AC14" s="236"/>
      <c r="AD14" s="271"/>
      <c r="AE14" s="224"/>
      <c r="AF14" s="271"/>
    </row>
    <row r="15" spans="1:67" ht="89.25" customHeight="1" x14ac:dyDescent="0.25">
      <c r="A15" s="229" t="s">
        <v>154</v>
      </c>
      <c r="B15" s="229" t="str">
        <f>+'[2]Sección 1. Metas - Magnitud'!I18</f>
        <v>Instalar 35.000 señales verticales de pedestal</v>
      </c>
      <c r="C15" s="229">
        <v>223</v>
      </c>
      <c r="D15" s="229" t="s">
        <v>188</v>
      </c>
      <c r="E15" s="229">
        <v>170</v>
      </c>
      <c r="F15" s="233" t="s">
        <v>174</v>
      </c>
      <c r="G15" s="229" t="s">
        <v>152</v>
      </c>
      <c r="H15" s="229" t="s">
        <v>70</v>
      </c>
      <c r="I15" s="284" t="e">
        <f>SUM(J15:N16)</f>
        <v>#REF!</v>
      </c>
      <c r="J15" s="259" t="e">
        <f>+#REF!</f>
        <v>#REF!</v>
      </c>
      <c r="K15" s="275" t="e">
        <f>+#REF!</f>
        <v>#REF!</v>
      </c>
      <c r="L15" s="277" t="e">
        <f>+#REF!</f>
        <v>#REF!</v>
      </c>
      <c r="M15" s="259" t="e">
        <f>+#REF!</f>
        <v>#REF!</v>
      </c>
      <c r="N15" s="259" t="e">
        <f>+#REF!</f>
        <v>#REF!</v>
      </c>
      <c r="O15" s="261">
        <v>53</v>
      </c>
      <c r="P15" s="261">
        <v>712</v>
      </c>
      <c r="Q15" s="261">
        <v>881</v>
      </c>
      <c r="R15" s="261"/>
      <c r="S15" s="261" t="e">
        <f>+#REF!</f>
        <v>#REF!</v>
      </c>
      <c r="T15" s="261" t="e">
        <f>+#REF!</f>
        <v>#REF!</v>
      </c>
      <c r="U15" s="261" t="e">
        <f>+#REF!</f>
        <v>#REF!</v>
      </c>
      <c r="V15" s="261" t="e">
        <f>+#REF!</f>
        <v>#REF!</v>
      </c>
      <c r="W15" s="261" t="e">
        <f>+#REF!</f>
        <v>#REF!</v>
      </c>
      <c r="X15" s="261" t="e">
        <f>+#REF!</f>
        <v>#REF!</v>
      </c>
      <c r="Y15" s="261" t="e">
        <f>+#REF!</f>
        <v>#REF!</v>
      </c>
      <c r="Z15" s="261" t="e">
        <f>+#REF!</f>
        <v>#REF!</v>
      </c>
      <c r="AA15" s="272" t="e">
        <f>SUM(O15:Z16)</f>
        <v>#REF!</v>
      </c>
      <c r="AB15" s="236" t="e">
        <f>+AA15/K15</f>
        <v>#REF!</v>
      </c>
      <c r="AC15" s="236" t="e">
        <f>+(J15+AA15)/I15</f>
        <v>#REF!</v>
      </c>
      <c r="AD15" s="270" t="s">
        <v>221</v>
      </c>
      <c r="AE15" s="223" t="s">
        <v>223</v>
      </c>
      <c r="AF15" s="270" t="s">
        <v>222</v>
      </c>
    </row>
    <row r="16" spans="1:67" ht="140.25" customHeight="1" x14ac:dyDescent="0.25">
      <c r="A16" s="229"/>
      <c r="B16" s="229"/>
      <c r="C16" s="229"/>
      <c r="D16" s="229"/>
      <c r="E16" s="229"/>
      <c r="F16" s="233"/>
      <c r="G16" s="229"/>
      <c r="H16" s="229"/>
      <c r="I16" s="284"/>
      <c r="J16" s="260"/>
      <c r="K16" s="276"/>
      <c r="L16" s="278"/>
      <c r="M16" s="260"/>
      <c r="N16" s="260"/>
      <c r="O16" s="262"/>
      <c r="P16" s="262"/>
      <c r="Q16" s="262"/>
      <c r="R16" s="262"/>
      <c r="S16" s="262"/>
      <c r="T16" s="262"/>
      <c r="U16" s="262"/>
      <c r="V16" s="262"/>
      <c r="W16" s="262"/>
      <c r="X16" s="262"/>
      <c r="Y16" s="262"/>
      <c r="Z16" s="262"/>
      <c r="AA16" s="273"/>
      <c r="AB16" s="236"/>
      <c r="AC16" s="236"/>
      <c r="AD16" s="271"/>
      <c r="AE16" s="224"/>
      <c r="AF16" s="271"/>
    </row>
    <row r="17" spans="1:32" ht="62.25" customHeight="1" x14ac:dyDescent="0.25">
      <c r="A17" s="229" t="s">
        <v>154</v>
      </c>
      <c r="B17" s="230" t="str">
        <f>+'[2]Sección 1. Metas - Magnitud'!I45</f>
        <v>Realizar el 100% de las actividades para la segunda fase del Sistema Inteligente de Tranporte - SIT</v>
      </c>
      <c r="C17" s="229">
        <v>231</v>
      </c>
      <c r="D17" s="229" t="s">
        <v>176</v>
      </c>
      <c r="E17" s="229">
        <v>178</v>
      </c>
      <c r="F17" s="233" t="s">
        <v>177</v>
      </c>
      <c r="G17" s="229" t="s">
        <v>151</v>
      </c>
      <c r="H17" s="229" t="s">
        <v>70</v>
      </c>
      <c r="I17" s="237">
        <f>SUM(J17:N18)</f>
        <v>1</v>
      </c>
      <c r="J17" s="234">
        <v>0.05</v>
      </c>
      <c r="K17" s="231">
        <v>0.28999999999999998</v>
      </c>
      <c r="L17" s="247">
        <v>0.25</v>
      </c>
      <c r="M17" s="231">
        <v>0.4</v>
      </c>
      <c r="N17" s="231">
        <v>0.01</v>
      </c>
      <c r="O17" s="239">
        <v>0.19</v>
      </c>
      <c r="P17" s="240"/>
      <c r="Q17" s="240"/>
      <c r="R17" s="243">
        <v>0</v>
      </c>
      <c r="S17" s="244"/>
      <c r="T17" s="244"/>
      <c r="U17" s="253">
        <v>0</v>
      </c>
      <c r="V17" s="254"/>
      <c r="W17" s="254"/>
      <c r="X17" s="253">
        <v>0</v>
      </c>
      <c r="Y17" s="254"/>
      <c r="Z17" s="254"/>
      <c r="AA17" s="257">
        <f>+R17+O17+U17+X17</f>
        <v>0.19</v>
      </c>
      <c r="AB17" s="236">
        <f>+AA17/K17</f>
        <v>0.65517241379310354</v>
      </c>
      <c r="AC17" s="236">
        <f>+(J17+AA17)/I17</f>
        <v>0.24</v>
      </c>
      <c r="AD17" s="249" t="s">
        <v>224</v>
      </c>
      <c r="AE17" s="223" t="s">
        <v>223</v>
      </c>
      <c r="AF17" s="249" t="s">
        <v>225</v>
      </c>
    </row>
    <row r="18" spans="1:32" ht="200.25" customHeight="1" x14ac:dyDescent="0.25">
      <c r="A18" s="229"/>
      <c r="B18" s="230"/>
      <c r="C18" s="229"/>
      <c r="D18" s="229"/>
      <c r="E18" s="229"/>
      <c r="F18" s="233"/>
      <c r="G18" s="229"/>
      <c r="H18" s="229"/>
      <c r="I18" s="238"/>
      <c r="J18" s="235"/>
      <c r="K18" s="232"/>
      <c r="L18" s="248"/>
      <c r="M18" s="232"/>
      <c r="N18" s="232"/>
      <c r="O18" s="241"/>
      <c r="P18" s="242"/>
      <c r="Q18" s="242"/>
      <c r="R18" s="245"/>
      <c r="S18" s="246"/>
      <c r="T18" s="246"/>
      <c r="U18" s="255"/>
      <c r="V18" s="256"/>
      <c r="W18" s="256"/>
      <c r="X18" s="255"/>
      <c r="Y18" s="256"/>
      <c r="Z18" s="256"/>
      <c r="AA18" s="258"/>
      <c r="AB18" s="236"/>
      <c r="AC18" s="236"/>
      <c r="AD18" s="250"/>
      <c r="AE18" s="224"/>
      <c r="AF18" s="250"/>
    </row>
    <row r="19" spans="1:32" ht="62.25" customHeight="1" x14ac:dyDescent="0.25">
      <c r="A19" s="229" t="s">
        <v>154</v>
      </c>
      <c r="B19" s="230" t="str">
        <f>+'[2]Sección 1. Metas - Magnitud'!I48</f>
        <v>Realizar el 100% de las actividades para la segunda fase de Semáforos Inteligentes.</v>
      </c>
      <c r="C19" s="229">
        <v>232</v>
      </c>
      <c r="D19" s="229" t="s">
        <v>178</v>
      </c>
      <c r="E19" s="229">
        <v>179</v>
      </c>
      <c r="F19" s="233" t="s">
        <v>179</v>
      </c>
      <c r="G19" s="229" t="s">
        <v>151</v>
      </c>
      <c r="H19" s="229" t="s">
        <v>70</v>
      </c>
      <c r="I19" s="237">
        <f>SUM(J19:N20)</f>
        <v>1</v>
      </c>
      <c r="J19" s="234">
        <v>0.01</v>
      </c>
      <c r="K19" s="231">
        <v>0.15</v>
      </c>
      <c r="L19" s="247">
        <v>0.42</v>
      </c>
      <c r="M19" s="231">
        <v>0.42</v>
      </c>
      <c r="N19" s="231">
        <v>0</v>
      </c>
      <c r="O19" s="225">
        <v>0.35</v>
      </c>
      <c r="P19" s="226"/>
      <c r="Q19" s="226"/>
      <c r="R19" s="239">
        <v>0</v>
      </c>
      <c r="S19" s="240"/>
      <c r="T19" s="240"/>
      <c r="U19" s="225">
        <v>0</v>
      </c>
      <c r="V19" s="226"/>
      <c r="W19" s="226"/>
      <c r="X19" s="225">
        <v>0</v>
      </c>
      <c r="Y19" s="226"/>
      <c r="Z19" s="226"/>
      <c r="AA19" s="251">
        <f>+R19+O19+U19+X19</f>
        <v>0.35</v>
      </c>
      <c r="AB19" s="236">
        <f>+AA19/K19</f>
        <v>2.3333333333333335</v>
      </c>
      <c r="AC19" s="236">
        <f>+(J19+AA19)/I19</f>
        <v>0.36</v>
      </c>
      <c r="AD19" s="249" t="s">
        <v>227</v>
      </c>
      <c r="AE19" s="223" t="s">
        <v>223</v>
      </c>
      <c r="AF19" s="249" t="s">
        <v>225</v>
      </c>
    </row>
    <row r="20" spans="1:32" ht="298.5" customHeight="1" x14ac:dyDescent="0.25">
      <c r="A20" s="229"/>
      <c r="B20" s="230"/>
      <c r="C20" s="229"/>
      <c r="D20" s="229"/>
      <c r="E20" s="229"/>
      <c r="F20" s="233"/>
      <c r="G20" s="229"/>
      <c r="H20" s="229"/>
      <c r="I20" s="238"/>
      <c r="J20" s="235"/>
      <c r="K20" s="232"/>
      <c r="L20" s="248"/>
      <c r="M20" s="232"/>
      <c r="N20" s="232"/>
      <c r="O20" s="227"/>
      <c r="P20" s="228"/>
      <c r="Q20" s="228"/>
      <c r="R20" s="241"/>
      <c r="S20" s="242"/>
      <c r="T20" s="242"/>
      <c r="U20" s="227"/>
      <c r="V20" s="228"/>
      <c r="W20" s="228"/>
      <c r="X20" s="227"/>
      <c r="Y20" s="228"/>
      <c r="Z20" s="228"/>
      <c r="AA20" s="252"/>
      <c r="AB20" s="236"/>
      <c r="AC20" s="236"/>
      <c r="AD20" s="250"/>
      <c r="AE20" s="224"/>
      <c r="AF20" s="250"/>
    </row>
    <row r="21" spans="1:32" ht="62.25" customHeight="1" x14ac:dyDescent="0.25">
      <c r="A21" s="229" t="s">
        <v>154</v>
      </c>
      <c r="B21" s="230" t="str">
        <f>+'[2]Sección 1. Metas - Magnitud'!I51</f>
        <v>Realizar el 100% de las actividades para la primera fase de Detección Electrónica DEI</v>
      </c>
      <c r="C21" s="229">
        <v>233</v>
      </c>
      <c r="D21" s="229" t="s">
        <v>180</v>
      </c>
      <c r="E21" s="229">
        <v>180</v>
      </c>
      <c r="F21" s="233" t="s">
        <v>181</v>
      </c>
      <c r="G21" s="229" t="s">
        <v>151</v>
      </c>
      <c r="H21" s="229" t="s">
        <v>70</v>
      </c>
      <c r="I21" s="237">
        <f>SUM(J21:N22)</f>
        <v>1</v>
      </c>
      <c r="J21" s="234">
        <v>0.01</v>
      </c>
      <c r="K21" s="231">
        <v>0.1</v>
      </c>
      <c r="L21" s="247">
        <v>0.3</v>
      </c>
      <c r="M21" s="231">
        <v>0.55000000000000004</v>
      </c>
      <c r="N21" s="231">
        <v>0.04</v>
      </c>
      <c r="O21" s="225">
        <v>4.4999999999999998E-2</v>
      </c>
      <c r="P21" s="226"/>
      <c r="Q21" s="226"/>
      <c r="R21" s="225">
        <v>0</v>
      </c>
      <c r="S21" s="226"/>
      <c r="T21" s="226"/>
      <c r="U21" s="225">
        <v>0</v>
      </c>
      <c r="V21" s="226"/>
      <c r="W21" s="226"/>
      <c r="X21" s="225">
        <v>0</v>
      </c>
      <c r="Y21" s="226"/>
      <c r="Z21" s="226"/>
      <c r="AA21" s="251">
        <f>+R21+O21+U21+X21</f>
        <v>4.4999999999999998E-2</v>
      </c>
      <c r="AB21" s="236">
        <f>+AA21/K21</f>
        <v>0.44999999999999996</v>
      </c>
      <c r="AC21" s="236">
        <f>+(J21+AA21)/I21</f>
        <v>5.5E-2</v>
      </c>
      <c r="AD21" s="249" t="s">
        <v>228</v>
      </c>
      <c r="AE21" s="223" t="s">
        <v>223</v>
      </c>
      <c r="AF21" s="249" t="s">
        <v>225</v>
      </c>
    </row>
    <row r="22" spans="1:32" ht="124.5" customHeight="1" x14ac:dyDescent="0.25">
      <c r="A22" s="229"/>
      <c r="B22" s="230"/>
      <c r="C22" s="229"/>
      <c r="D22" s="229"/>
      <c r="E22" s="229"/>
      <c r="F22" s="233"/>
      <c r="G22" s="229"/>
      <c r="H22" s="229"/>
      <c r="I22" s="238"/>
      <c r="J22" s="235"/>
      <c r="K22" s="232"/>
      <c r="L22" s="248"/>
      <c r="M22" s="232"/>
      <c r="N22" s="232"/>
      <c r="O22" s="227"/>
      <c r="P22" s="228"/>
      <c r="Q22" s="228"/>
      <c r="R22" s="227"/>
      <c r="S22" s="228"/>
      <c r="T22" s="228"/>
      <c r="U22" s="227"/>
      <c r="V22" s="228"/>
      <c r="W22" s="228"/>
      <c r="X22" s="227"/>
      <c r="Y22" s="228"/>
      <c r="Z22" s="228"/>
      <c r="AA22" s="252"/>
      <c r="AB22" s="236"/>
      <c r="AC22" s="236"/>
      <c r="AD22" s="250"/>
      <c r="AE22" s="224"/>
      <c r="AF22" s="250"/>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89"/>
      <c r="C2" s="387" t="s">
        <v>24</v>
      </c>
      <c r="D2" s="387"/>
      <c r="E2" s="387"/>
      <c r="F2" s="387"/>
      <c r="G2" s="387"/>
      <c r="H2" s="387"/>
      <c r="I2" s="391"/>
      <c r="J2" s="13"/>
      <c r="K2" s="13"/>
      <c r="M2" s="14" t="s">
        <v>47</v>
      </c>
    </row>
    <row r="3" spans="2:14" ht="25.5" customHeight="1" x14ac:dyDescent="0.2">
      <c r="B3" s="390"/>
      <c r="C3" s="388" t="s">
        <v>25</v>
      </c>
      <c r="D3" s="388"/>
      <c r="E3" s="388"/>
      <c r="F3" s="388"/>
      <c r="G3" s="388"/>
      <c r="H3" s="388"/>
      <c r="I3" s="392"/>
      <c r="J3" s="13"/>
      <c r="K3" s="13"/>
      <c r="M3" s="14" t="s">
        <v>48</v>
      </c>
    </row>
    <row r="4" spans="2:14" ht="25.5" customHeight="1" x14ac:dyDescent="0.2">
      <c r="B4" s="390"/>
      <c r="C4" s="388" t="s">
        <v>49</v>
      </c>
      <c r="D4" s="388"/>
      <c r="E4" s="388"/>
      <c r="F4" s="388"/>
      <c r="G4" s="388"/>
      <c r="H4" s="388"/>
      <c r="I4" s="392"/>
      <c r="J4" s="13"/>
      <c r="K4" s="13"/>
      <c r="M4" s="14" t="s">
        <v>50</v>
      </c>
    </row>
    <row r="5" spans="2:14" ht="25.5" customHeight="1" x14ac:dyDescent="0.2">
      <c r="B5" s="390"/>
      <c r="C5" s="388" t="s">
        <v>51</v>
      </c>
      <c r="D5" s="388"/>
      <c r="E5" s="388"/>
      <c r="F5" s="388"/>
      <c r="G5" s="393" t="s">
        <v>52</v>
      </c>
      <c r="H5" s="393"/>
      <c r="I5" s="392"/>
      <c r="J5" s="13"/>
      <c r="K5" s="13"/>
      <c r="M5" s="14" t="s">
        <v>53</v>
      </c>
    </row>
    <row r="6" spans="2:14" ht="23.25" customHeight="1" x14ac:dyDescent="0.2">
      <c r="B6" s="372" t="s">
        <v>54</v>
      </c>
      <c r="C6" s="373"/>
      <c r="D6" s="373"/>
      <c r="E6" s="373"/>
      <c r="F6" s="373"/>
      <c r="G6" s="373"/>
      <c r="H6" s="373"/>
      <c r="I6" s="374"/>
      <c r="J6" s="15"/>
      <c r="K6" s="15"/>
    </row>
    <row r="7" spans="2:14" ht="24" customHeight="1" x14ac:dyDescent="0.2">
      <c r="B7" s="375" t="s">
        <v>55</v>
      </c>
      <c r="C7" s="376"/>
      <c r="D7" s="376"/>
      <c r="E7" s="376"/>
      <c r="F7" s="376"/>
      <c r="G7" s="376"/>
      <c r="H7" s="376"/>
      <c r="I7" s="377"/>
      <c r="J7" s="16"/>
      <c r="K7" s="16"/>
    </row>
    <row r="8" spans="2:14" ht="24" customHeight="1" x14ac:dyDescent="0.2">
      <c r="B8" s="378" t="s">
        <v>56</v>
      </c>
      <c r="C8" s="379"/>
      <c r="D8" s="379"/>
      <c r="E8" s="379"/>
      <c r="F8" s="379"/>
      <c r="G8" s="379"/>
      <c r="H8" s="379"/>
      <c r="I8" s="380"/>
      <c r="J8" s="64"/>
      <c r="K8" s="64"/>
      <c r="N8" s="6" t="s">
        <v>57</v>
      </c>
    </row>
    <row r="9" spans="2:14" ht="30.75" customHeight="1" x14ac:dyDescent="0.2">
      <c r="B9" s="119" t="s">
        <v>58</v>
      </c>
      <c r="C9" s="65">
        <v>231</v>
      </c>
      <c r="D9" s="384" t="s">
        <v>59</v>
      </c>
      <c r="E9" s="384"/>
      <c r="F9" s="335" t="s">
        <v>201</v>
      </c>
      <c r="G9" s="336"/>
      <c r="H9" s="336"/>
      <c r="I9" s="337"/>
      <c r="J9" s="18"/>
      <c r="K9" s="18"/>
      <c r="M9" s="14" t="s">
        <v>60</v>
      </c>
      <c r="N9" s="6" t="s">
        <v>61</v>
      </c>
    </row>
    <row r="10" spans="2:14" ht="30.75" customHeight="1" x14ac:dyDescent="0.2">
      <c r="B10" s="21" t="s">
        <v>62</v>
      </c>
      <c r="C10" s="66" t="s">
        <v>81</v>
      </c>
      <c r="D10" s="385" t="s">
        <v>63</v>
      </c>
      <c r="E10" s="386"/>
      <c r="F10" s="369" t="s">
        <v>155</v>
      </c>
      <c r="G10" s="370"/>
      <c r="H10" s="19" t="s">
        <v>64</v>
      </c>
      <c r="I10" s="121" t="s">
        <v>81</v>
      </c>
      <c r="J10" s="20"/>
      <c r="K10" s="20"/>
      <c r="M10" s="14" t="s">
        <v>65</v>
      </c>
      <c r="N10" s="6" t="s">
        <v>66</v>
      </c>
    </row>
    <row r="11" spans="2:14" ht="30.75" customHeight="1" x14ac:dyDescent="0.2">
      <c r="B11" s="21" t="s">
        <v>67</v>
      </c>
      <c r="C11" s="381" t="s">
        <v>156</v>
      </c>
      <c r="D11" s="381"/>
      <c r="E11" s="381"/>
      <c r="F11" s="381"/>
      <c r="G11" s="19" t="s">
        <v>68</v>
      </c>
      <c r="H11" s="382">
        <v>1032</v>
      </c>
      <c r="I11" s="383"/>
      <c r="J11" s="22"/>
      <c r="K11" s="22"/>
      <c r="M11" s="14" t="s">
        <v>69</v>
      </c>
      <c r="N11" s="6" t="s">
        <v>70</v>
      </c>
    </row>
    <row r="12" spans="2:14" ht="30.75" customHeight="1" x14ac:dyDescent="0.2">
      <c r="B12" s="21" t="s">
        <v>71</v>
      </c>
      <c r="C12" s="366" t="s">
        <v>65</v>
      </c>
      <c r="D12" s="366"/>
      <c r="E12" s="366"/>
      <c r="F12" s="366"/>
      <c r="G12" s="19" t="s">
        <v>72</v>
      </c>
      <c r="H12" s="367" t="s">
        <v>157</v>
      </c>
      <c r="I12" s="368"/>
      <c r="J12" s="23"/>
      <c r="K12" s="23"/>
      <c r="M12" s="24" t="s">
        <v>73</v>
      </c>
    </row>
    <row r="13" spans="2:14" ht="30.75" customHeight="1" x14ac:dyDescent="0.2">
      <c r="B13" s="21" t="s">
        <v>74</v>
      </c>
      <c r="C13" s="362" t="s">
        <v>45</v>
      </c>
      <c r="D13" s="362"/>
      <c r="E13" s="362"/>
      <c r="F13" s="362"/>
      <c r="G13" s="362"/>
      <c r="H13" s="362"/>
      <c r="I13" s="363"/>
      <c r="J13" s="25"/>
      <c r="K13" s="25"/>
      <c r="M13" s="24"/>
    </row>
    <row r="14" spans="2:14" ht="30.75" customHeight="1" x14ac:dyDescent="0.2">
      <c r="B14" s="21" t="s">
        <v>75</v>
      </c>
      <c r="C14" s="369" t="s">
        <v>202</v>
      </c>
      <c r="D14" s="370"/>
      <c r="E14" s="370"/>
      <c r="F14" s="370"/>
      <c r="G14" s="370"/>
      <c r="H14" s="370"/>
      <c r="I14" s="371"/>
      <c r="J14" s="20"/>
      <c r="K14" s="20"/>
      <c r="M14" s="24"/>
      <c r="N14" s="6" t="s">
        <v>76</v>
      </c>
    </row>
    <row r="15" spans="2:14" ht="30.75" customHeight="1" x14ac:dyDescent="0.2">
      <c r="B15" s="21" t="s">
        <v>77</v>
      </c>
      <c r="C15" s="356" t="s">
        <v>203</v>
      </c>
      <c r="D15" s="356"/>
      <c r="E15" s="356"/>
      <c r="F15" s="356"/>
      <c r="G15" s="19" t="s">
        <v>78</v>
      </c>
      <c r="H15" s="358" t="s">
        <v>91</v>
      </c>
      <c r="I15" s="359"/>
      <c r="J15" s="20"/>
      <c r="K15" s="20"/>
      <c r="M15" s="24" t="s">
        <v>80</v>
      </c>
      <c r="N15" s="6" t="s">
        <v>81</v>
      </c>
    </row>
    <row r="16" spans="2:14" ht="30.75" customHeight="1" x14ac:dyDescent="0.2">
      <c r="B16" s="21" t="s">
        <v>82</v>
      </c>
      <c r="C16" s="360" t="s">
        <v>215</v>
      </c>
      <c r="D16" s="361"/>
      <c r="E16" s="361"/>
      <c r="F16" s="361"/>
      <c r="G16" s="19" t="s">
        <v>83</v>
      </c>
      <c r="H16" s="358" t="s">
        <v>70</v>
      </c>
      <c r="I16" s="359"/>
      <c r="J16" s="20"/>
      <c r="K16" s="20"/>
      <c r="M16" s="24" t="s">
        <v>84</v>
      </c>
    </row>
    <row r="17" spans="2:14" ht="36" customHeight="1" x14ac:dyDescent="0.2">
      <c r="B17" s="21" t="s">
        <v>85</v>
      </c>
      <c r="C17" s="362" t="s">
        <v>204</v>
      </c>
      <c r="D17" s="362"/>
      <c r="E17" s="362"/>
      <c r="F17" s="362"/>
      <c r="G17" s="362"/>
      <c r="H17" s="362"/>
      <c r="I17" s="363"/>
      <c r="J17" s="25"/>
      <c r="K17" s="25"/>
      <c r="M17" s="24" t="s">
        <v>86</v>
      </c>
      <c r="N17" s="6" t="s">
        <v>39</v>
      </c>
    </row>
    <row r="18" spans="2:14" ht="30.75" customHeight="1" x14ac:dyDescent="0.2">
      <c r="B18" s="21" t="s">
        <v>87</v>
      </c>
      <c r="C18" s="356" t="s">
        <v>163</v>
      </c>
      <c r="D18" s="356"/>
      <c r="E18" s="356"/>
      <c r="F18" s="356"/>
      <c r="G18" s="356"/>
      <c r="H18" s="356"/>
      <c r="I18" s="357"/>
      <c r="J18" s="26"/>
      <c r="K18" s="26"/>
      <c r="M18" s="24" t="s">
        <v>88</v>
      </c>
      <c r="N18" s="6" t="s">
        <v>40</v>
      </c>
    </row>
    <row r="19" spans="2:14" ht="30.75" customHeight="1" x14ac:dyDescent="0.2">
      <c r="B19" s="21" t="s">
        <v>89</v>
      </c>
      <c r="C19" s="356" t="s">
        <v>159</v>
      </c>
      <c r="D19" s="356"/>
      <c r="E19" s="356"/>
      <c r="F19" s="356"/>
      <c r="G19" s="356"/>
      <c r="H19" s="356"/>
      <c r="I19" s="357"/>
      <c r="J19" s="27"/>
      <c r="K19" s="27"/>
      <c r="M19" s="24"/>
      <c r="N19" s="6" t="s">
        <v>41</v>
      </c>
    </row>
    <row r="20" spans="2:14" ht="30.75" customHeight="1" x14ac:dyDescent="0.2">
      <c r="B20" s="21" t="s">
        <v>90</v>
      </c>
      <c r="C20" s="364" t="s">
        <v>151</v>
      </c>
      <c r="D20" s="364"/>
      <c r="E20" s="364"/>
      <c r="F20" s="364"/>
      <c r="G20" s="364"/>
      <c r="H20" s="364"/>
      <c r="I20" s="365"/>
      <c r="J20" s="28"/>
      <c r="K20" s="28"/>
      <c r="M20" s="24" t="s">
        <v>91</v>
      </c>
      <c r="N20" s="6" t="s">
        <v>42</v>
      </c>
    </row>
    <row r="21" spans="2:14" ht="27.75" customHeight="1" x14ac:dyDescent="0.2">
      <c r="B21" s="351" t="s">
        <v>92</v>
      </c>
      <c r="C21" s="353" t="s">
        <v>93</v>
      </c>
      <c r="D21" s="353"/>
      <c r="E21" s="353"/>
      <c r="F21" s="354" t="s">
        <v>94</v>
      </c>
      <c r="G21" s="354"/>
      <c r="H21" s="354"/>
      <c r="I21" s="355"/>
      <c r="J21" s="29"/>
      <c r="K21" s="29"/>
      <c r="M21" s="24" t="s">
        <v>79</v>
      </c>
      <c r="N21" s="6" t="s">
        <v>43</v>
      </c>
    </row>
    <row r="22" spans="2:14" ht="27" customHeight="1" x14ac:dyDescent="0.2">
      <c r="B22" s="352"/>
      <c r="C22" s="356" t="s">
        <v>160</v>
      </c>
      <c r="D22" s="356"/>
      <c r="E22" s="356"/>
      <c r="F22" s="356" t="s">
        <v>161</v>
      </c>
      <c r="G22" s="356"/>
      <c r="H22" s="356"/>
      <c r="I22" s="357"/>
      <c r="J22" s="27"/>
      <c r="K22" s="27"/>
      <c r="M22" s="24" t="s">
        <v>95</v>
      </c>
      <c r="N22" s="6" t="s">
        <v>44</v>
      </c>
    </row>
    <row r="23" spans="2:14" ht="39.75" customHeight="1" x14ac:dyDescent="0.2">
      <c r="B23" s="21" t="s">
        <v>96</v>
      </c>
      <c r="C23" s="358" t="s">
        <v>151</v>
      </c>
      <c r="D23" s="358"/>
      <c r="E23" s="358"/>
      <c r="F23" s="358" t="s">
        <v>151</v>
      </c>
      <c r="G23" s="358"/>
      <c r="H23" s="358"/>
      <c r="I23" s="359"/>
      <c r="J23" s="20"/>
      <c r="K23" s="20"/>
      <c r="M23" s="24"/>
      <c r="N23" s="6" t="s">
        <v>45</v>
      </c>
    </row>
    <row r="24" spans="2:14" ht="44.25" customHeight="1" x14ac:dyDescent="0.2">
      <c r="B24" s="21" t="s">
        <v>97</v>
      </c>
      <c r="C24" s="332" t="s">
        <v>205</v>
      </c>
      <c r="D24" s="333"/>
      <c r="E24" s="334"/>
      <c r="F24" s="335" t="s">
        <v>206</v>
      </c>
      <c r="G24" s="336"/>
      <c r="H24" s="336"/>
      <c r="I24" s="337"/>
      <c r="J24" s="26"/>
      <c r="K24" s="26"/>
      <c r="M24" s="30"/>
      <c r="N24" s="6" t="s">
        <v>46</v>
      </c>
    </row>
    <row r="25" spans="2:14" ht="29.25" customHeight="1" x14ac:dyDescent="0.2">
      <c r="B25" s="21" t="s">
        <v>98</v>
      </c>
      <c r="C25" s="338" t="s">
        <v>215</v>
      </c>
      <c r="D25" s="339"/>
      <c r="E25" s="340"/>
      <c r="F25" s="19" t="s">
        <v>99</v>
      </c>
      <c r="G25" s="341">
        <v>0.3</v>
      </c>
      <c r="H25" s="342"/>
      <c r="I25" s="343"/>
      <c r="J25" s="31"/>
      <c r="K25" s="31"/>
      <c r="M25" s="30"/>
    </row>
    <row r="26" spans="2:14" ht="27" customHeight="1" x14ac:dyDescent="0.2">
      <c r="B26" s="21" t="s">
        <v>100</v>
      </c>
      <c r="C26" s="335" t="s">
        <v>216</v>
      </c>
      <c r="D26" s="336"/>
      <c r="E26" s="344"/>
      <c r="F26" s="19" t="s">
        <v>101</v>
      </c>
      <c r="G26" s="345">
        <v>0.3</v>
      </c>
      <c r="H26" s="346"/>
      <c r="I26" s="347"/>
      <c r="J26" s="32"/>
      <c r="K26" s="32"/>
      <c r="M26" s="30"/>
    </row>
    <row r="27" spans="2:14" ht="47.25" customHeight="1" x14ac:dyDescent="0.2">
      <c r="B27" s="118" t="s">
        <v>102</v>
      </c>
      <c r="C27" s="348" t="s">
        <v>86</v>
      </c>
      <c r="D27" s="349"/>
      <c r="E27" s="350"/>
      <c r="F27" s="33" t="s">
        <v>103</v>
      </c>
      <c r="G27" s="345" t="s">
        <v>182</v>
      </c>
      <c r="H27" s="346"/>
      <c r="I27" s="347"/>
      <c r="J27" s="29"/>
      <c r="K27" s="29"/>
      <c r="M27" s="30"/>
    </row>
    <row r="28" spans="2:14" ht="30" customHeight="1" x14ac:dyDescent="0.2">
      <c r="B28" s="315" t="s">
        <v>104</v>
      </c>
      <c r="C28" s="316"/>
      <c r="D28" s="316"/>
      <c r="E28" s="316"/>
      <c r="F28" s="316"/>
      <c r="G28" s="316"/>
      <c r="H28" s="316"/>
      <c r="I28" s="317"/>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09" t="s">
        <v>224</v>
      </c>
      <c r="D42" s="309"/>
      <c r="E42" s="309"/>
      <c r="F42" s="309"/>
      <c r="G42" s="309"/>
      <c r="H42" s="309"/>
      <c r="I42" s="310"/>
      <c r="J42" s="40"/>
      <c r="K42" s="40"/>
    </row>
    <row r="43" spans="2:11" ht="29.25" customHeight="1" x14ac:dyDescent="0.2">
      <c r="B43" s="315" t="s">
        <v>126</v>
      </c>
      <c r="C43" s="316"/>
      <c r="D43" s="316"/>
      <c r="E43" s="316"/>
      <c r="F43" s="316"/>
      <c r="G43" s="316"/>
      <c r="H43" s="316"/>
      <c r="I43" s="317"/>
      <c r="J43" s="64"/>
      <c r="K43" s="64"/>
    </row>
    <row r="44" spans="2:11" ht="32.25" customHeight="1" x14ac:dyDescent="0.2">
      <c r="B44" s="323"/>
      <c r="C44" s="324"/>
      <c r="D44" s="324"/>
      <c r="E44" s="324"/>
      <c r="F44" s="324"/>
      <c r="G44" s="324"/>
      <c r="H44" s="324"/>
      <c r="I44" s="325"/>
      <c r="J44" s="64"/>
      <c r="K44" s="64"/>
    </row>
    <row r="45" spans="2:11" ht="32.25" customHeight="1" x14ac:dyDescent="0.2">
      <c r="B45" s="326"/>
      <c r="C45" s="327"/>
      <c r="D45" s="327"/>
      <c r="E45" s="327"/>
      <c r="F45" s="327"/>
      <c r="G45" s="327"/>
      <c r="H45" s="327"/>
      <c r="I45" s="328"/>
      <c r="J45" s="40"/>
      <c r="K45" s="40"/>
    </row>
    <row r="46" spans="2:11" ht="32.25" customHeight="1" x14ac:dyDescent="0.2">
      <c r="B46" s="326"/>
      <c r="C46" s="327"/>
      <c r="D46" s="327"/>
      <c r="E46" s="327"/>
      <c r="F46" s="327"/>
      <c r="G46" s="327"/>
      <c r="H46" s="327"/>
      <c r="I46" s="328"/>
      <c r="J46" s="40"/>
      <c r="K46" s="40"/>
    </row>
    <row r="47" spans="2:11" ht="32.25" customHeight="1" x14ac:dyDescent="0.2">
      <c r="B47" s="326"/>
      <c r="C47" s="327"/>
      <c r="D47" s="327"/>
      <c r="E47" s="327"/>
      <c r="F47" s="327"/>
      <c r="G47" s="327"/>
      <c r="H47" s="327"/>
      <c r="I47" s="328"/>
      <c r="J47" s="40"/>
      <c r="K47" s="40"/>
    </row>
    <row r="48" spans="2:11" ht="32.25" customHeight="1" x14ac:dyDescent="0.2">
      <c r="B48" s="329"/>
      <c r="C48" s="330"/>
      <c r="D48" s="330"/>
      <c r="E48" s="330"/>
      <c r="F48" s="330"/>
      <c r="G48" s="330"/>
      <c r="H48" s="330"/>
      <c r="I48" s="331"/>
      <c r="J48" s="41"/>
      <c r="K48" s="41"/>
    </row>
    <row r="49" spans="2:11" ht="83.25" customHeight="1" x14ac:dyDescent="0.2">
      <c r="B49" s="21" t="s">
        <v>127</v>
      </c>
      <c r="C49" s="309" t="s">
        <v>224</v>
      </c>
      <c r="D49" s="309"/>
      <c r="E49" s="309"/>
      <c r="F49" s="309"/>
      <c r="G49" s="309"/>
      <c r="H49" s="309"/>
      <c r="I49" s="310"/>
      <c r="J49" s="42"/>
      <c r="K49" s="42"/>
    </row>
    <row r="50" spans="2:11" ht="34.5" customHeight="1" x14ac:dyDescent="0.2">
      <c r="B50" s="21" t="s">
        <v>128</v>
      </c>
      <c r="C50" s="293" t="s">
        <v>182</v>
      </c>
      <c r="D50" s="293"/>
      <c r="E50" s="293"/>
      <c r="F50" s="293"/>
      <c r="G50" s="293"/>
      <c r="H50" s="293"/>
      <c r="I50" s="311"/>
      <c r="J50" s="42"/>
      <c r="K50" s="42"/>
    </row>
    <row r="51" spans="2:11" ht="34.5" customHeight="1" x14ac:dyDescent="0.2">
      <c r="B51" s="120" t="s">
        <v>129</v>
      </c>
      <c r="C51" s="312" t="s">
        <v>225</v>
      </c>
      <c r="D51" s="313"/>
      <c r="E51" s="313"/>
      <c r="F51" s="313"/>
      <c r="G51" s="313"/>
      <c r="H51" s="313"/>
      <c r="I51" s="314"/>
      <c r="J51" s="42"/>
      <c r="K51" s="42"/>
    </row>
    <row r="52" spans="2:11" ht="29.25" customHeight="1" x14ac:dyDescent="0.2">
      <c r="B52" s="315" t="s">
        <v>130</v>
      </c>
      <c r="C52" s="316"/>
      <c r="D52" s="316"/>
      <c r="E52" s="316"/>
      <c r="F52" s="316"/>
      <c r="G52" s="316"/>
      <c r="H52" s="316"/>
      <c r="I52" s="317"/>
      <c r="J52" s="42"/>
      <c r="K52" s="42"/>
    </row>
    <row r="53" spans="2:11" ht="33" customHeight="1" x14ac:dyDescent="0.2">
      <c r="B53" s="318" t="s">
        <v>131</v>
      </c>
      <c r="C53" s="117" t="s">
        <v>132</v>
      </c>
      <c r="D53" s="319" t="s">
        <v>133</v>
      </c>
      <c r="E53" s="319"/>
      <c r="F53" s="319"/>
      <c r="G53" s="319" t="s">
        <v>134</v>
      </c>
      <c r="H53" s="319"/>
      <c r="I53" s="320"/>
      <c r="J53" s="43"/>
      <c r="K53" s="43"/>
    </row>
    <row r="54" spans="2:11" ht="31.5" customHeight="1" x14ac:dyDescent="0.2">
      <c r="B54" s="318"/>
      <c r="C54" s="44"/>
      <c r="D54" s="293"/>
      <c r="E54" s="293"/>
      <c r="F54" s="293"/>
      <c r="G54" s="321"/>
      <c r="H54" s="321"/>
      <c r="I54" s="322"/>
      <c r="J54" s="43"/>
      <c r="K54" s="43"/>
    </row>
    <row r="55" spans="2:11" ht="31.5" customHeight="1" x14ac:dyDescent="0.2">
      <c r="B55" s="120" t="s">
        <v>135</v>
      </c>
      <c r="C55" s="305" t="s">
        <v>164</v>
      </c>
      <c r="D55" s="305"/>
      <c r="E55" s="306" t="s">
        <v>136</v>
      </c>
      <c r="F55" s="306"/>
      <c r="G55" s="305" t="s">
        <v>186</v>
      </c>
      <c r="H55" s="305"/>
      <c r="I55" s="307"/>
      <c r="J55" s="45"/>
      <c r="K55" s="45"/>
    </row>
    <row r="56" spans="2:11" ht="31.5" customHeight="1" x14ac:dyDescent="0.2">
      <c r="B56" s="120" t="s">
        <v>137</v>
      </c>
      <c r="C56" s="293" t="str">
        <f>+'[3]HV 1'!C56:D56</f>
        <v>NICOLAS ADOLFO CORREAL HUERTAS</v>
      </c>
      <c r="D56" s="293"/>
      <c r="E56" s="308" t="s">
        <v>138</v>
      </c>
      <c r="F56" s="308"/>
      <c r="G56" s="305" t="str">
        <f>+'[4]HV 1'!G56:I56</f>
        <v>DIANA VIDAL</v>
      </c>
      <c r="H56" s="305"/>
      <c r="I56" s="307"/>
      <c r="J56" s="45"/>
      <c r="K56" s="45"/>
    </row>
    <row r="57" spans="2:11" ht="31.5" customHeight="1" x14ac:dyDescent="0.2">
      <c r="B57" s="120" t="s">
        <v>139</v>
      </c>
      <c r="C57" s="293"/>
      <c r="D57" s="293"/>
      <c r="E57" s="294" t="s">
        <v>140</v>
      </c>
      <c r="F57" s="295"/>
      <c r="G57" s="298"/>
      <c r="H57" s="299"/>
      <c r="I57" s="300"/>
      <c r="J57" s="46"/>
      <c r="K57" s="46"/>
    </row>
    <row r="58" spans="2:11" ht="31.5" customHeight="1" thickBot="1" x14ac:dyDescent="0.25">
      <c r="B58" s="84" t="s">
        <v>141</v>
      </c>
      <c r="C58" s="304"/>
      <c r="D58" s="304"/>
      <c r="E58" s="296"/>
      <c r="F58" s="297"/>
      <c r="G58" s="301"/>
      <c r="H58" s="302"/>
      <c r="I58" s="303"/>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0"/>
      <c r="C1" s="413" t="s">
        <v>24</v>
      </c>
      <c r="D1" s="414"/>
      <c r="E1" s="414"/>
      <c r="F1" s="414"/>
      <c r="G1" s="414"/>
      <c r="H1" s="415"/>
      <c r="I1" s="416"/>
      <c r="J1" s="417"/>
    </row>
    <row r="2" spans="2:13" ht="18" customHeight="1" thickBot="1" x14ac:dyDescent="0.3">
      <c r="B2" s="411"/>
      <c r="C2" s="422" t="s">
        <v>25</v>
      </c>
      <c r="D2" s="423"/>
      <c r="E2" s="423"/>
      <c r="F2" s="423"/>
      <c r="G2" s="423"/>
      <c r="H2" s="424"/>
      <c r="I2" s="418"/>
      <c r="J2" s="419"/>
    </row>
    <row r="3" spans="2:13" ht="18" customHeight="1" thickBot="1" x14ac:dyDescent="0.3">
      <c r="B3" s="411"/>
      <c r="C3" s="422" t="s">
        <v>142</v>
      </c>
      <c r="D3" s="423"/>
      <c r="E3" s="423"/>
      <c r="F3" s="423"/>
      <c r="G3" s="423"/>
      <c r="H3" s="424"/>
      <c r="I3" s="418"/>
      <c r="J3" s="419"/>
    </row>
    <row r="4" spans="2:13" ht="18" customHeight="1" thickBot="1" x14ac:dyDescent="0.3">
      <c r="B4" s="412"/>
      <c r="C4" s="422" t="s">
        <v>143</v>
      </c>
      <c r="D4" s="423"/>
      <c r="E4" s="423"/>
      <c r="F4" s="424"/>
      <c r="G4" s="425" t="s">
        <v>190</v>
      </c>
      <c r="H4" s="426"/>
      <c r="I4" s="420"/>
      <c r="J4" s="421"/>
    </row>
    <row r="5" spans="2:13" ht="18" customHeight="1" thickBot="1" x14ac:dyDescent="0.3">
      <c r="B5" s="57"/>
      <c r="C5" s="58"/>
      <c r="D5" s="58"/>
      <c r="E5" s="58"/>
      <c r="F5" s="58"/>
      <c r="G5" s="58"/>
      <c r="H5" s="58"/>
      <c r="I5" s="58"/>
      <c r="J5" s="59"/>
    </row>
    <row r="6" spans="2:13" ht="51.75" customHeight="1" thickBot="1" x14ac:dyDescent="0.3">
      <c r="B6" s="1" t="s">
        <v>185</v>
      </c>
      <c r="C6" s="427" t="str">
        <f>+'[5]Sección 1. Metas - Magnitud'!C7</f>
        <v>1032 - Gestión y control de tránsito y transporte</v>
      </c>
      <c r="D6" s="428"/>
      <c r="E6" s="429"/>
      <c r="F6" s="60"/>
      <c r="G6" s="58"/>
      <c r="H6" s="58"/>
      <c r="I6" s="58"/>
      <c r="J6" s="59"/>
    </row>
    <row r="7" spans="2:13" ht="32.25" customHeight="1" thickBot="1" x14ac:dyDescent="0.3">
      <c r="B7" s="2" t="s">
        <v>0</v>
      </c>
      <c r="C7" s="427" t="str">
        <f>+'[5]Sección 1. Metas - Magnitud'!C8:F8</f>
        <v>Dirección de Control y Vigilancia</v>
      </c>
      <c r="D7" s="428"/>
      <c r="E7" s="429"/>
      <c r="F7" s="60"/>
      <c r="G7" s="58"/>
      <c r="H7" s="58"/>
      <c r="I7" s="58"/>
      <c r="J7" s="59"/>
    </row>
    <row r="8" spans="2:13" ht="32.25" customHeight="1" thickBot="1" x14ac:dyDescent="0.3">
      <c r="B8" s="2" t="s">
        <v>144</v>
      </c>
      <c r="C8" s="427" t="str">
        <f>+'[5]Sección 1. Metas - Magnitud'!C9:F9</f>
        <v>Subsecretaría de Servicios de la Movilidad</v>
      </c>
      <c r="D8" s="428"/>
      <c r="E8" s="429"/>
      <c r="F8" s="4"/>
      <c r="G8" s="58"/>
      <c r="H8" s="58"/>
      <c r="I8" s="58"/>
      <c r="J8" s="59"/>
    </row>
    <row r="9" spans="2:13" ht="33.75" customHeight="1" thickBot="1" x14ac:dyDescent="0.3">
      <c r="B9" s="2" t="s">
        <v>28</v>
      </c>
      <c r="C9" s="427" t="s">
        <v>184</v>
      </c>
      <c r="D9" s="428"/>
      <c r="E9" s="429"/>
      <c r="F9" s="60"/>
      <c r="G9" s="58"/>
      <c r="H9" s="58"/>
      <c r="I9" s="58"/>
      <c r="J9" s="59"/>
    </row>
    <row r="10" spans="2:13" ht="32.25" customHeight="1" thickBot="1" x14ac:dyDescent="0.3">
      <c r="B10" s="2" t="s">
        <v>197</v>
      </c>
      <c r="C10" s="427" t="s">
        <v>202</v>
      </c>
      <c r="D10" s="428"/>
      <c r="E10" s="429"/>
    </row>
    <row r="12" spans="2:13" x14ac:dyDescent="0.25">
      <c r="B12" s="403" t="s">
        <v>217</v>
      </c>
      <c r="C12" s="404"/>
      <c r="D12" s="404"/>
      <c r="E12" s="404"/>
      <c r="F12" s="404"/>
      <c r="G12" s="404"/>
      <c r="H12" s="405"/>
      <c r="I12" s="395" t="s">
        <v>145</v>
      </c>
      <c r="J12" s="396"/>
      <c r="K12" s="396"/>
    </row>
    <row r="13" spans="2:13" s="62" customFormat="1" ht="30" customHeight="1" x14ac:dyDescent="0.25">
      <c r="B13" s="397" t="s">
        <v>146</v>
      </c>
      <c r="C13" s="397" t="s">
        <v>147</v>
      </c>
      <c r="D13" s="397" t="s">
        <v>196</v>
      </c>
      <c r="E13" s="397" t="s">
        <v>148</v>
      </c>
      <c r="F13" s="397" t="s">
        <v>149</v>
      </c>
      <c r="G13" s="397" t="s">
        <v>191</v>
      </c>
      <c r="H13" s="397" t="s">
        <v>192</v>
      </c>
      <c r="I13" s="399" t="s">
        <v>193</v>
      </c>
      <c r="J13" s="401" t="s">
        <v>194</v>
      </c>
      <c r="K13" s="394" t="s">
        <v>195</v>
      </c>
    </row>
    <row r="14" spans="2:13" s="62" customFormat="1" x14ac:dyDescent="0.25">
      <c r="B14" s="398"/>
      <c r="C14" s="398"/>
      <c r="D14" s="398"/>
      <c r="E14" s="398"/>
      <c r="F14" s="398"/>
      <c r="G14" s="398"/>
      <c r="H14" s="398"/>
      <c r="I14" s="400"/>
      <c r="J14" s="402"/>
      <c r="K14" s="394"/>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406" t="s">
        <v>17</v>
      </c>
      <c r="C18" s="407"/>
      <c r="D18" s="63">
        <f>SUM(D15:D17)</f>
        <v>0.25</v>
      </c>
      <c r="E18" s="408" t="s">
        <v>17</v>
      </c>
      <c r="F18" s="409"/>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U60"/>
  <sheetViews>
    <sheetView tabSelected="1" topLeftCell="A25" zoomScale="75" zoomScaleNormal="75" workbookViewId="0">
      <selection activeCell="C39" sqref="C39:I39"/>
    </sheetView>
  </sheetViews>
  <sheetFormatPr baseColWidth="10" defaultRowHeight="15" x14ac:dyDescent="0.25"/>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22" max="16384" width="11.42578125" style="7"/>
  </cols>
  <sheetData>
    <row r="1" spans="2:10" ht="37.5" customHeight="1" x14ac:dyDescent="0.25">
      <c r="B1" s="482"/>
      <c r="C1" s="388" t="s">
        <v>25</v>
      </c>
      <c r="D1" s="388"/>
      <c r="E1" s="388"/>
      <c r="F1" s="388"/>
      <c r="G1" s="388"/>
      <c r="H1" s="388"/>
      <c r="I1" s="483"/>
      <c r="J1" s="13"/>
    </row>
    <row r="2" spans="2:10" ht="37.5" customHeight="1" x14ac:dyDescent="0.25">
      <c r="B2" s="482"/>
      <c r="C2" s="388" t="s">
        <v>239</v>
      </c>
      <c r="D2" s="388"/>
      <c r="E2" s="388"/>
      <c r="F2" s="388"/>
      <c r="G2" s="388"/>
      <c r="H2" s="388"/>
      <c r="I2" s="483"/>
      <c r="J2" s="13"/>
    </row>
    <row r="3" spans="2:10" ht="37.5" customHeight="1" x14ac:dyDescent="0.25">
      <c r="B3" s="482"/>
      <c r="C3" s="388" t="s">
        <v>240</v>
      </c>
      <c r="D3" s="388"/>
      <c r="E3" s="388"/>
      <c r="F3" s="388" t="s">
        <v>241</v>
      </c>
      <c r="G3" s="388"/>
      <c r="H3" s="388"/>
      <c r="I3" s="483"/>
      <c r="J3" s="13"/>
    </row>
    <row r="4" spans="2:10" ht="23.25" customHeight="1" x14ac:dyDescent="0.25">
      <c r="B4" s="484"/>
      <c r="C4" s="484"/>
      <c r="D4" s="484"/>
      <c r="E4" s="484"/>
      <c r="F4" s="484"/>
      <c r="G4" s="484"/>
      <c r="H4" s="484"/>
      <c r="I4" s="484"/>
      <c r="J4" s="15"/>
    </row>
    <row r="5" spans="2:10" ht="24" customHeight="1" x14ac:dyDescent="0.25">
      <c r="B5" s="485" t="s">
        <v>234</v>
      </c>
      <c r="C5" s="485"/>
      <c r="D5" s="485"/>
      <c r="E5" s="485"/>
      <c r="F5" s="485"/>
      <c r="G5" s="485"/>
      <c r="H5" s="485"/>
      <c r="I5" s="485"/>
      <c r="J5" s="17"/>
    </row>
    <row r="6" spans="2:10" ht="30.75" customHeight="1" x14ac:dyDescent="0.25">
      <c r="B6" s="176" t="s">
        <v>242</v>
      </c>
      <c r="C6" s="194">
        <v>1</v>
      </c>
      <c r="D6" s="486" t="s">
        <v>243</v>
      </c>
      <c r="E6" s="486"/>
      <c r="F6" s="471" t="s">
        <v>289</v>
      </c>
      <c r="G6" s="471"/>
      <c r="H6" s="471"/>
      <c r="I6" s="471"/>
      <c r="J6" s="18"/>
    </row>
    <row r="7" spans="2:10" ht="30.75" customHeight="1" x14ac:dyDescent="0.25">
      <c r="B7" s="176" t="s">
        <v>244</v>
      </c>
      <c r="C7" s="194" t="s">
        <v>76</v>
      </c>
      <c r="D7" s="486" t="s">
        <v>245</v>
      </c>
      <c r="E7" s="486"/>
      <c r="F7" s="471" t="s">
        <v>290</v>
      </c>
      <c r="G7" s="471"/>
      <c r="H7" s="179" t="s">
        <v>246</v>
      </c>
      <c r="I7" s="194" t="s">
        <v>76</v>
      </c>
      <c r="J7" s="20"/>
    </row>
    <row r="8" spans="2:10" ht="30.75" customHeight="1" x14ac:dyDescent="0.25">
      <c r="B8" s="176" t="s">
        <v>247</v>
      </c>
      <c r="C8" s="471" t="s">
        <v>291</v>
      </c>
      <c r="D8" s="471"/>
      <c r="E8" s="471"/>
      <c r="F8" s="471"/>
      <c r="G8" s="179" t="s">
        <v>248</v>
      </c>
      <c r="H8" s="477">
        <v>7560</v>
      </c>
      <c r="I8" s="477"/>
      <c r="J8" s="22"/>
    </row>
    <row r="9" spans="2:10" ht="30.75" customHeight="1" x14ac:dyDescent="0.25">
      <c r="B9" s="176" t="s">
        <v>48</v>
      </c>
      <c r="C9" s="478" t="s">
        <v>65</v>
      </c>
      <c r="D9" s="478"/>
      <c r="E9" s="478"/>
      <c r="F9" s="478"/>
      <c r="G9" s="179" t="s">
        <v>249</v>
      </c>
      <c r="H9" s="479" t="s">
        <v>165</v>
      </c>
      <c r="I9" s="479"/>
      <c r="J9" s="23"/>
    </row>
    <row r="10" spans="2:10" ht="30.75" customHeight="1" x14ac:dyDescent="0.25">
      <c r="B10" s="176" t="s">
        <v>250</v>
      </c>
      <c r="C10" s="480" t="s">
        <v>368</v>
      </c>
      <c r="D10" s="480"/>
      <c r="E10" s="480"/>
      <c r="F10" s="480"/>
      <c r="G10" s="480"/>
      <c r="H10" s="480"/>
      <c r="I10" s="480"/>
      <c r="J10" s="25"/>
    </row>
    <row r="11" spans="2:10" ht="30.75" customHeight="1" x14ac:dyDescent="0.25">
      <c r="B11" s="176" t="s">
        <v>251</v>
      </c>
      <c r="C11" s="472" t="s">
        <v>292</v>
      </c>
      <c r="D11" s="472"/>
      <c r="E11" s="472"/>
      <c r="F11" s="472"/>
      <c r="G11" s="472"/>
      <c r="H11" s="472"/>
      <c r="I11" s="472"/>
      <c r="J11" s="20"/>
    </row>
    <row r="12" spans="2:10" ht="30.75" customHeight="1" x14ac:dyDescent="0.25">
      <c r="B12" s="176" t="s">
        <v>254</v>
      </c>
      <c r="C12" s="356" t="s">
        <v>354</v>
      </c>
      <c r="D12" s="356"/>
      <c r="E12" s="356"/>
      <c r="F12" s="356"/>
      <c r="G12" s="179" t="s">
        <v>252</v>
      </c>
      <c r="H12" s="358" t="s">
        <v>91</v>
      </c>
      <c r="I12" s="358"/>
      <c r="J12" s="20"/>
    </row>
    <row r="13" spans="2:10" ht="30.75" customHeight="1" x14ac:dyDescent="0.25">
      <c r="B13" s="176" t="s">
        <v>255</v>
      </c>
      <c r="C13" s="481" t="s">
        <v>367</v>
      </c>
      <c r="D13" s="481"/>
      <c r="E13" s="481"/>
      <c r="F13" s="481"/>
      <c r="G13" s="179" t="s">
        <v>253</v>
      </c>
      <c r="H13" s="472" t="s">
        <v>70</v>
      </c>
      <c r="I13" s="472"/>
      <c r="J13" s="20"/>
    </row>
    <row r="14" spans="2:10" ht="64.5" customHeight="1" x14ac:dyDescent="0.25">
      <c r="B14" s="176" t="s">
        <v>256</v>
      </c>
      <c r="C14" s="362" t="s">
        <v>293</v>
      </c>
      <c r="D14" s="362"/>
      <c r="E14" s="362"/>
      <c r="F14" s="362"/>
      <c r="G14" s="362"/>
      <c r="H14" s="362"/>
      <c r="I14" s="362"/>
      <c r="J14" s="25"/>
    </row>
    <row r="15" spans="2:10" ht="30.75" customHeight="1" x14ac:dyDescent="0.25">
      <c r="B15" s="176" t="s">
        <v>257</v>
      </c>
      <c r="C15" s="356" t="s">
        <v>294</v>
      </c>
      <c r="D15" s="356"/>
      <c r="E15" s="356"/>
      <c r="F15" s="356"/>
      <c r="G15" s="356"/>
      <c r="H15" s="356"/>
      <c r="I15" s="356"/>
      <c r="J15" s="26"/>
    </row>
    <row r="16" spans="2:10" ht="20.25" customHeight="1" x14ac:dyDescent="0.25">
      <c r="B16" s="176" t="s">
        <v>258</v>
      </c>
      <c r="C16" s="471" t="s">
        <v>296</v>
      </c>
      <c r="D16" s="471"/>
      <c r="E16" s="471"/>
      <c r="F16" s="471"/>
      <c r="G16" s="471"/>
      <c r="H16" s="471"/>
      <c r="I16" s="471"/>
      <c r="J16" s="27"/>
    </row>
    <row r="17" spans="2:10" ht="30.75" customHeight="1" x14ac:dyDescent="0.25">
      <c r="B17" s="176" t="s">
        <v>259</v>
      </c>
      <c r="C17" s="472" t="s">
        <v>295</v>
      </c>
      <c r="D17" s="473"/>
      <c r="E17" s="473"/>
      <c r="F17" s="473"/>
      <c r="G17" s="473"/>
      <c r="H17" s="473"/>
      <c r="I17" s="473"/>
      <c r="J17" s="28"/>
    </row>
    <row r="18" spans="2:10" ht="18" customHeight="1" x14ac:dyDescent="0.25">
      <c r="B18" s="474" t="s">
        <v>265</v>
      </c>
      <c r="C18" s="475" t="s">
        <v>237</v>
      </c>
      <c r="D18" s="475"/>
      <c r="E18" s="475"/>
      <c r="F18" s="476" t="s">
        <v>238</v>
      </c>
      <c r="G18" s="476"/>
      <c r="H18" s="476"/>
      <c r="I18" s="476"/>
      <c r="J18" s="29"/>
    </row>
    <row r="19" spans="2:10" ht="39.75" customHeight="1" x14ac:dyDescent="0.25">
      <c r="B19" s="474"/>
      <c r="C19" s="471" t="s">
        <v>297</v>
      </c>
      <c r="D19" s="471"/>
      <c r="E19" s="471"/>
      <c r="F19" s="471" t="s">
        <v>298</v>
      </c>
      <c r="G19" s="471"/>
      <c r="H19" s="471"/>
      <c r="I19" s="471"/>
      <c r="J19" s="27"/>
    </row>
    <row r="20" spans="2:10" ht="39.75" customHeight="1" x14ac:dyDescent="0.25">
      <c r="B20" s="177" t="s">
        <v>266</v>
      </c>
      <c r="C20" s="450" t="s">
        <v>299</v>
      </c>
      <c r="D20" s="451"/>
      <c r="E20" s="452"/>
      <c r="F20" s="358" t="s">
        <v>300</v>
      </c>
      <c r="G20" s="358"/>
      <c r="H20" s="358"/>
      <c r="I20" s="359"/>
      <c r="J20" s="20"/>
    </row>
    <row r="21" spans="2:10" ht="42" customHeight="1" x14ac:dyDescent="0.25">
      <c r="B21" s="177" t="s">
        <v>267</v>
      </c>
      <c r="C21" s="453" t="s">
        <v>301</v>
      </c>
      <c r="D21" s="454"/>
      <c r="E21" s="455"/>
      <c r="F21" s="456" t="s">
        <v>302</v>
      </c>
      <c r="G21" s="457"/>
      <c r="H21" s="457"/>
      <c r="I21" s="458"/>
      <c r="J21" s="26"/>
    </row>
    <row r="22" spans="2:10" ht="23.25" customHeight="1" x14ac:dyDescent="0.25">
      <c r="B22" s="177" t="s">
        <v>268</v>
      </c>
      <c r="C22" s="459">
        <v>44562</v>
      </c>
      <c r="D22" s="460"/>
      <c r="E22" s="461"/>
      <c r="F22" s="179" t="s">
        <v>271</v>
      </c>
      <c r="G22" s="190">
        <v>300</v>
      </c>
      <c r="H22" s="179" t="s">
        <v>275</v>
      </c>
      <c r="I22" s="191">
        <v>341</v>
      </c>
      <c r="J22" s="31"/>
    </row>
    <row r="23" spans="2:10" ht="27" customHeight="1" x14ac:dyDescent="0.25">
      <c r="B23" s="177" t="s">
        <v>269</v>
      </c>
      <c r="C23" s="459">
        <v>44926</v>
      </c>
      <c r="D23" s="457"/>
      <c r="E23" s="462"/>
      <c r="F23" s="179" t="s">
        <v>272</v>
      </c>
      <c r="G23" s="463">
        <v>350</v>
      </c>
      <c r="H23" s="464"/>
      <c r="I23" s="465"/>
      <c r="J23" s="32"/>
    </row>
    <row r="24" spans="2:10" ht="45.75" customHeight="1" x14ac:dyDescent="0.25">
      <c r="B24" s="178" t="s">
        <v>270</v>
      </c>
      <c r="C24" s="348" t="s">
        <v>88</v>
      </c>
      <c r="D24" s="349"/>
      <c r="E24" s="350"/>
      <c r="F24" s="198" t="s">
        <v>274</v>
      </c>
      <c r="G24" s="456" t="s">
        <v>303</v>
      </c>
      <c r="H24" s="457"/>
      <c r="I24" s="462"/>
      <c r="J24" s="29"/>
    </row>
    <row r="25" spans="2:10" ht="22.5" customHeight="1" x14ac:dyDescent="0.25">
      <c r="B25" s="466" t="s">
        <v>235</v>
      </c>
      <c r="C25" s="446"/>
      <c r="D25" s="446"/>
      <c r="E25" s="446"/>
      <c r="F25" s="446"/>
      <c r="G25" s="446"/>
      <c r="H25" s="446"/>
      <c r="I25" s="467"/>
      <c r="J25" s="17"/>
    </row>
    <row r="26" spans="2:10" ht="43.5" customHeight="1" x14ac:dyDescent="0.25">
      <c r="B26" s="181" t="s">
        <v>105</v>
      </c>
      <c r="C26" s="182" t="s">
        <v>261</v>
      </c>
      <c r="D26" s="182" t="s">
        <v>260</v>
      </c>
      <c r="E26" s="183" t="s">
        <v>264</v>
      </c>
      <c r="F26" s="182" t="s">
        <v>263</v>
      </c>
      <c r="G26" s="182" t="s">
        <v>262</v>
      </c>
      <c r="H26" s="183" t="s">
        <v>276</v>
      </c>
      <c r="I26" s="184" t="s">
        <v>273</v>
      </c>
      <c r="J26" s="27"/>
    </row>
    <row r="27" spans="2:10" ht="19.5" customHeight="1" x14ac:dyDescent="0.25">
      <c r="B27" s="185" t="s">
        <v>113</v>
      </c>
      <c r="C27" s="201">
        <v>10</v>
      </c>
      <c r="D27" s="204">
        <v>10</v>
      </c>
      <c r="E27" s="205">
        <f>IF(OR(C27=0,C27=""),0,D27/C27)</f>
        <v>1</v>
      </c>
      <c r="F27" s="468">
        <f>SUM(C27:C38)</f>
        <v>350</v>
      </c>
      <c r="G27" s="468">
        <f>SUM(D27:D38)</f>
        <v>117</v>
      </c>
      <c r="H27" s="202">
        <f>+(D27*100%)/$G$23</f>
        <v>2.8571428571428571E-2</v>
      </c>
      <c r="I27" s="468">
        <f>G27+I22</f>
        <v>458</v>
      </c>
      <c r="J27" s="39"/>
    </row>
    <row r="28" spans="2:10" ht="19.5" customHeight="1" x14ac:dyDescent="0.25">
      <c r="B28" s="185" t="s">
        <v>114</v>
      </c>
      <c r="C28" s="203">
        <v>2</v>
      </c>
      <c r="D28" s="204">
        <v>2</v>
      </c>
      <c r="E28" s="205">
        <f t="shared" ref="E28:E38" si="0">IF(OR(C28=0,C28=""),0,D28/C28)</f>
        <v>1</v>
      </c>
      <c r="F28" s="469"/>
      <c r="G28" s="469"/>
      <c r="H28" s="202">
        <f>+IF(D28="","",((D28*100%)/$G$23)+H27)</f>
        <v>3.4285714285714287E-2</v>
      </c>
      <c r="I28" s="469"/>
      <c r="J28" s="39"/>
    </row>
    <row r="29" spans="2:10" ht="19.5" customHeight="1" x14ac:dyDescent="0.25">
      <c r="B29" s="185" t="s">
        <v>115</v>
      </c>
      <c r="C29" s="201">
        <v>31</v>
      </c>
      <c r="D29" s="204">
        <v>31</v>
      </c>
      <c r="E29" s="205">
        <f t="shared" si="0"/>
        <v>1</v>
      </c>
      <c r="F29" s="469"/>
      <c r="G29" s="469"/>
      <c r="H29" s="202">
        <f t="shared" ref="H29:H38" si="1">+IF(D29="","",((D29*100%)/$G$23)+H28)</f>
        <v>0.12285714285714286</v>
      </c>
      <c r="I29" s="469"/>
      <c r="J29" s="39"/>
    </row>
    <row r="30" spans="2:10" ht="19.5" customHeight="1" x14ac:dyDescent="0.25">
      <c r="B30" s="185" t="s">
        <v>116</v>
      </c>
      <c r="C30" s="201">
        <v>44</v>
      </c>
      <c r="D30" s="204">
        <v>44</v>
      </c>
      <c r="E30" s="205">
        <f t="shared" si="0"/>
        <v>1</v>
      </c>
      <c r="F30" s="469"/>
      <c r="G30" s="469"/>
      <c r="H30" s="202">
        <f t="shared" si="1"/>
        <v>0.24857142857142858</v>
      </c>
      <c r="I30" s="469"/>
      <c r="J30" s="39"/>
    </row>
    <row r="31" spans="2:10" ht="19.5" customHeight="1" x14ac:dyDescent="0.25">
      <c r="B31" s="185" t="s">
        <v>117</v>
      </c>
      <c r="C31" s="201">
        <v>30</v>
      </c>
      <c r="D31" s="213">
        <v>30</v>
      </c>
      <c r="E31" s="205">
        <f t="shared" si="0"/>
        <v>1</v>
      </c>
      <c r="F31" s="469"/>
      <c r="G31" s="469"/>
      <c r="H31" s="202">
        <f t="shared" si="1"/>
        <v>0.3342857142857143</v>
      </c>
      <c r="I31" s="469"/>
      <c r="J31" s="39"/>
    </row>
    <row r="32" spans="2:10" ht="19.5" customHeight="1" x14ac:dyDescent="0.25">
      <c r="B32" s="185" t="s">
        <v>118</v>
      </c>
      <c r="C32" s="201">
        <v>51</v>
      </c>
      <c r="D32" s="204"/>
      <c r="E32" s="205">
        <f t="shared" si="0"/>
        <v>0</v>
      </c>
      <c r="F32" s="469"/>
      <c r="G32" s="469"/>
      <c r="H32" s="202" t="str">
        <f t="shared" si="1"/>
        <v/>
      </c>
      <c r="I32" s="469"/>
      <c r="J32" s="39"/>
    </row>
    <row r="33" spans="2:10" ht="19.5" customHeight="1" x14ac:dyDescent="0.25">
      <c r="B33" s="185" t="s">
        <v>119</v>
      </c>
      <c r="C33" s="201">
        <v>50</v>
      </c>
      <c r="D33" s="204"/>
      <c r="E33" s="205">
        <f t="shared" si="0"/>
        <v>0</v>
      </c>
      <c r="F33" s="469"/>
      <c r="G33" s="469"/>
      <c r="H33" s="202" t="str">
        <f t="shared" si="1"/>
        <v/>
      </c>
      <c r="I33" s="469"/>
      <c r="J33" s="39"/>
    </row>
    <row r="34" spans="2:10" ht="19.5" customHeight="1" x14ac:dyDescent="0.25">
      <c r="B34" s="185" t="s">
        <v>120</v>
      </c>
      <c r="C34" s="201">
        <v>47</v>
      </c>
      <c r="D34" s="204"/>
      <c r="E34" s="205">
        <f t="shared" si="0"/>
        <v>0</v>
      </c>
      <c r="F34" s="469"/>
      <c r="G34" s="469"/>
      <c r="H34" s="202" t="str">
        <f t="shared" si="1"/>
        <v/>
      </c>
      <c r="I34" s="469"/>
      <c r="J34" s="39"/>
    </row>
    <row r="35" spans="2:10" ht="19.5" customHeight="1" x14ac:dyDescent="0.25">
      <c r="B35" s="185" t="s">
        <v>121</v>
      </c>
      <c r="C35" s="201">
        <v>40</v>
      </c>
      <c r="D35" s="204"/>
      <c r="E35" s="205">
        <f t="shared" si="0"/>
        <v>0</v>
      </c>
      <c r="F35" s="469"/>
      <c r="G35" s="469"/>
      <c r="H35" s="202" t="str">
        <f t="shared" si="1"/>
        <v/>
      </c>
      <c r="I35" s="469"/>
      <c r="J35" s="39"/>
    </row>
    <row r="36" spans="2:10" ht="19.5" customHeight="1" x14ac:dyDescent="0.25">
      <c r="B36" s="185" t="s">
        <v>122</v>
      </c>
      <c r="C36" s="201">
        <v>27</v>
      </c>
      <c r="D36" s="204"/>
      <c r="E36" s="205">
        <f t="shared" si="0"/>
        <v>0</v>
      </c>
      <c r="F36" s="469"/>
      <c r="G36" s="469"/>
      <c r="H36" s="202" t="str">
        <f t="shared" si="1"/>
        <v/>
      </c>
      <c r="I36" s="469"/>
      <c r="J36" s="39"/>
    </row>
    <row r="37" spans="2:10" ht="19.5" customHeight="1" x14ac:dyDescent="0.25">
      <c r="B37" s="185" t="s">
        <v>123</v>
      </c>
      <c r="C37" s="201">
        <v>11</v>
      </c>
      <c r="D37" s="204"/>
      <c r="E37" s="205">
        <f t="shared" si="0"/>
        <v>0</v>
      </c>
      <c r="F37" s="469"/>
      <c r="G37" s="469"/>
      <c r="H37" s="202" t="str">
        <f t="shared" si="1"/>
        <v/>
      </c>
      <c r="I37" s="469"/>
      <c r="J37" s="39"/>
    </row>
    <row r="38" spans="2:10" ht="19.5" customHeight="1" x14ac:dyDescent="0.25">
      <c r="B38" s="185" t="s">
        <v>124</v>
      </c>
      <c r="C38" s="201">
        <v>7</v>
      </c>
      <c r="D38" s="204"/>
      <c r="E38" s="205">
        <f t="shared" si="0"/>
        <v>0</v>
      </c>
      <c r="F38" s="470"/>
      <c r="G38" s="470"/>
      <c r="H38" s="202" t="str">
        <f t="shared" si="1"/>
        <v/>
      </c>
      <c r="I38" s="470"/>
      <c r="J38" s="39"/>
    </row>
    <row r="39" spans="2:10" ht="52.5" customHeight="1" x14ac:dyDescent="0.25">
      <c r="B39" s="186" t="s">
        <v>277</v>
      </c>
      <c r="C39" s="447" t="s">
        <v>383</v>
      </c>
      <c r="D39" s="448"/>
      <c r="E39" s="448"/>
      <c r="F39" s="448"/>
      <c r="G39" s="448"/>
      <c r="H39" s="448"/>
      <c r="I39" s="449"/>
      <c r="J39" s="40"/>
    </row>
    <row r="40" spans="2:10" ht="34.5" customHeight="1" x14ac:dyDescent="0.25">
      <c r="B40" s="434"/>
      <c r="C40" s="324"/>
      <c r="D40" s="324"/>
      <c r="E40" s="324"/>
      <c r="F40" s="324"/>
      <c r="G40" s="324"/>
      <c r="H40" s="324"/>
      <c r="I40" s="435"/>
      <c r="J40" s="17"/>
    </row>
    <row r="41" spans="2:10" ht="34.5" customHeight="1" x14ac:dyDescent="0.25">
      <c r="B41" s="436"/>
      <c r="C41" s="327"/>
      <c r="D41" s="327"/>
      <c r="E41" s="327"/>
      <c r="F41" s="327"/>
      <c r="G41" s="327"/>
      <c r="H41" s="327"/>
      <c r="I41" s="437"/>
      <c r="J41" s="40"/>
    </row>
    <row r="42" spans="2:10" ht="34.5" customHeight="1" x14ac:dyDescent="0.25">
      <c r="B42" s="436"/>
      <c r="C42" s="327"/>
      <c r="D42" s="327"/>
      <c r="E42" s="327"/>
      <c r="F42" s="327"/>
      <c r="G42" s="327"/>
      <c r="H42" s="327"/>
      <c r="I42" s="437"/>
      <c r="J42" s="40"/>
    </row>
    <row r="43" spans="2:10" ht="34.5" customHeight="1" x14ac:dyDescent="0.25">
      <c r="B43" s="436"/>
      <c r="C43" s="327"/>
      <c r="D43" s="327"/>
      <c r="E43" s="327"/>
      <c r="F43" s="327"/>
      <c r="G43" s="327"/>
      <c r="H43" s="327"/>
      <c r="I43" s="437"/>
      <c r="J43" s="40"/>
    </row>
    <row r="44" spans="2:10" ht="34.5" customHeight="1" x14ac:dyDescent="0.25">
      <c r="B44" s="438"/>
      <c r="C44" s="330"/>
      <c r="D44" s="330"/>
      <c r="E44" s="330"/>
      <c r="F44" s="330"/>
      <c r="G44" s="330"/>
      <c r="H44" s="330"/>
      <c r="I44" s="439"/>
      <c r="J44" s="41"/>
    </row>
    <row r="45" spans="2:10" ht="96.75" customHeight="1" x14ac:dyDescent="0.25">
      <c r="B45" s="176" t="s">
        <v>278</v>
      </c>
      <c r="C45" s="440" t="s">
        <v>383</v>
      </c>
      <c r="D45" s="441"/>
      <c r="E45" s="441"/>
      <c r="F45" s="441"/>
      <c r="G45" s="441"/>
      <c r="H45" s="441"/>
      <c r="I45" s="442"/>
      <c r="J45" s="42"/>
    </row>
    <row r="46" spans="2:10" ht="54.75" customHeight="1" x14ac:dyDescent="0.25">
      <c r="B46" s="176" t="s">
        <v>279</v>
      </c>
      <c r="C46" s="440" t="s">
        <v>223</v>
      </c>
      <c r="D46" s="441"/>
      <c r="E46" s="441"/>
      <c r="F46" s="441"/>
      <c r="G46" s="441"/>
      <c r="H46" s="441"/>
      <c r="I46" s="442"/>
      <c r="J46" s="42"/>
    </row>
    <row r="47" spans="2:10" ht="66" customHeight="1" x14ac:dyDescent="0.25">
      <c r="B47" s="187" t="s">
        <v>280</v>
      </c>
      <c r="C47" s="443" t="s">
        <v>361</v>
      </c>
      <c r="D47" s="444"/>
      <c r="E47" s="444"/>
      <c r="F47" s="444"/>
      <c r="G47" s="444"/>
      <c r="H47" s="444"/>
      <c r="I47" s="445"/>
      <c r="J47" s="42"/>
    </row>
    <row r="48" spans="2:10" ht="22.5" customHeight="1" x14ac:dyDescent="0.25">
      <c r="B48" s="446" t="s">
        <v>236</v>
      </c>
      <c r="C48" s="446"/>
      <c r="D48" s="446"/>
      <c r="E48" s="446"/>
      <c r="F48" s="446"/>
      <c r="G48" s="446"/>
      <c r="H48" s="446"/>
      <c r="I48" s="446"/>
      <c r="J48" s="42"/>
    </row>
    <row r="49" spans="2:10" ht="22.5" customHeight="1" x14ac:dyDescent="0.25">
      <c r="B49" s="430" t="s">
        <v>281</v>
      </c>
      <c r="C49" s="189" t="s">
        <v>282</v>
      </c>
      <c r="D49" s="432" t="s">
        <v>283</v>
      </c>
      <c r="E49" s="432"/>
      <c r="F49" s="432"/>
      <c r="G49" s="432" t="s">
        <v>284</v>
      </c>
      <c r="H49" s="432"/>
      <c r="I49" s="432"/>
      <c r="J49" s="43"/>
    </row>
    <row r="50" spans="2:10" ht="30.75" customHeight="1" x14ac:dyDescent="0.25">
      <c r="B50" s="431"/>
      <c r="C50" s="192"/>
      <c r="D50" s="433"/>
      <c r="E50" s="433"/>
      <c r="F50" s="433"/>
      <c r="G50" s="433"/>
      <c r="H50" s="433"/>
      <c r="I50" s="433"/>
      <c r="J50" s="43"/>
    </row>
    <row r="51" spans="2:10" ht="32.25" customHeight="1" x14ac:dyDescent="0.25">
      <c r="B51" s="188" t="s">
        <v>285</v>
      </c>
      <c r="C51" s="433" t="s">
        <v>360</v>
      </c>
      <c r="D51" s="433"/>
      <c r="E51" s="433"/>
      <c r="F51" s="433"/>
      <c r="G51" s="433"/>
      <c r="H51" s="433"/>
      <c r="I51" s="433"/>
      <c r="J51" s="46"/>
    </row>
    <row r="52" spans="2:10" ht="28.5" customHeight="1" x14ac:dyDescent="0.25">
      <c r="B52" s="179" t="s">
        <v>286</v>
      </c>
      <c r="C52" s="450" t="s">
        <v>369</v>
      </c>
      <c r="D52" s="451"/>
      <c r="E52" s="451"/>
      <c r="F52" s="451"/>
      <c r="G52" s="451"/>
      <c r="H52" s="451"/>
      <c r="I52" s="452"/>
      <c r="J52" s="46"/>
    </row>
    <row r="53" spans="2:10" ht="30" customHeight="1" x14ac:dyDescent="0.25">
      <c r="B53" s="187" t="s">
        <v>287</v>
      </c>
      <c r="C53" s="433" t="s">
        <v>304</v>
      </c>
      <c r="D53" s="433"/>
      <c r="E53" s="433"/>
      <c r="F53" s="433"/>
      <c r="G53" s="433"/>
      <c r="H53" s="433"/>
      <c r="I53" s="433"/>
      <c r="J53" s="47"/>
    </row>
    <row r="54" spans="2:10" ht="31.5" customHeight="1" x14ac:dyDescent="0.25">
      <c r="B54" s="187" t="s">
        <v>288</v>
      </c>
      <c r="C54" s="433" t="s">
        <v>305</v>
      </c>
      <c r="D54" s="433"/>
      <c r="E54" s="433"/>
      <c r="F54" s="433"/>
      <c r="G54" s="433"/>
      <c r="H54" s="433"/>
      <c r="I54" s="433"/>
      <c r="J54" s="53"/>
    </row>
    <row r="55" spans="2:10" x14ac:dyDescent="0.25">
      <c r="B55" s="48"/>
      <c r="C55" s="49"/>
      <c r="D55" s="49"/>
      <c r="E55" s="50"/>
      <c r="F55" s="50"/>
      <c r="G55" s="51"/>
      <c r="H55" s="52"/>
      <c r="I55" s="49"/>
      <c r="J55" s="53"/>
    </row>
    <row r="56" spans="2:10" x14ac:dyDescent="0.25">
      <c r="B56" s="48"/>
      <c r="C56" s="49"/>
      <c r="D56" s="49"/>
      <c r="E56" s="50"/>
      <c r="F56" s="50"/>
      <c r="G56" s="51"/>
      <c r="H56" s="52"/>
      <c r="I56" s="49"/>
      <c r="J56" s="53"/>
    </row>
    <row r="57" spans="2:10" x14ac:dyDescent="0.25">
      <c r="B57" s="48"/>
      <c r="C57" s="49"/>
      <c r="D57" s="49"/>
      <c r="E57" s="50"/>
      <c r="F57" s="50"/>
      <c r="G57" s="51"/>
      <c r="H57" s="52"/>
      <c r="I57" s="49"/>
      <c r="J57" s="53"/>
    </row>
    <row r="58" spans="2:10" x14ac:dyDescent="0.25">
      <c r="B58" s="48"/>
      <c r="C58" s="49"/>
      <c r="D58" s="49"/>
      <c r="E58" s="50"/>
      <c r="F58" s="50"/>
      <c r="G58" s="51"/>
      <c r="H58" s="52"/>
      <c r="I58" s="49"/>
      <c r="J58" s="53"/>
    </row>
    <row r="59" spans="2:10" x14ac:dyDescent="0.25">
      <c r="B59" s="48"/>
      <c r="C59" s="49"/>
      <c r="D59" s="49"/>
      <c r="E59" s="50"/>
      <c r="F59" s="50"/>
      <c r="G59" s="51"/>
      <c r="H59" s="52"/>
      <c r="I59" s="49"/>
      <c r="J59" s="53"/>
    </row>
    <row r="60" spans="2:10" ht="25.5" customHeight="1" x14ac:dyDescent="0.25">
      <c r="B60" s="48"/>
      <c r="C60" s="49"/>
      <c r="D60" s="49"/>
      <c r="E60" s="50"/>
      <c r="F60" s="50"/>
      <c r="G60" s="51"/>
      <c r="H60" s="52"/>
      <c r="I60" s="49"/>
      <c r="J60" s="53"/>
    </row>
  </sheetData>
  <sheetProtection algorithmName="SHA-512" hashValue="lcx+UyITxL2dQOt7SJkEta8UHAfn9nvN8QAJTnIFsg4hkOXy+qWtufKHhtw3c20EiUhlPQaBj5noMFkupxHZ3Q==" saltValue="mbogbX2dYflPyJB04piFuA=="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disablePrompts="1" count="2">
    <dataValidation type="list" allowBlank="1" showInputMessage="1" showErrorMessage="1" sqref="H12:I12" xr:uid="{00000000-0002-0000-0300-000000000000}">
      <formula1>#REF!</formula1>
    </dataValidation>
    <dataValidation type="list" allowBlank="1" showInputMessage="1" showErrorMessage="1" sqref="C24:E24 C7 I7 H13:I13 J10 C9:F9" xr:uid="{00000000-0002-0000-0300-000001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X60"/>
  <sheetViews>
    <sheetView topLeftCell="A22" zoomScale="66" zoomScaleNormal="66" workbookViewId="0">
      <selection activeCell="C39" sqref="C39:I39"/>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82"/>
      <c r="C1" s="388" t="s">
        <v>25</v>
      </c>
      <c r="D1" s="388"/>
      <c r="E1" s="388"/>
      <c r="F1" s="388"/>
      <c r="G1" s="388"/>
      <c r="H1" s="388"/>
      <c r="I1" s="483"/>
      <c r="J1" s="13"/>
      <c r="K1" s="13"/>
      <c r="M1" s="14" t="s">
        <v>47</v>
      </c>
    </row>
    <row r="2" spans="2:14" ht="37.5" customHeight="1" x14ac:dyDescent="0.2">
      <c r="B2" s="482"/>
      <c r="C2" s="388" t="s">
        <v>239</v>
      </c>
      <c r="D2" s="388"/>
      <c r="E2" s="388"/>
      <c r="F2" s="388"/>
      <c r="G2" s="388"/>
      <c r="H2" s="388"/>
      <c r="I2" s="483"/>
      <c r="J2" s="13"/>
      <c r="K2" s="13"/>
      <c r="M2" s="14" t="s">
        <v>48</v>
      </c>
    </row>
    <row r="3" spans="2:14" ht="37.5" customHeight="1" x14ac:dyDescent="0.2">
      <c r="B3" s="482"/>
      <c r="C3" s="388" t="s">
        <v>240</v>
      </c>
      <c r="D3" s="388"/>
      <c r="E3" s="388"/>
      <c r="F3" s="388" t="s">
        <v>241</v>
      </c>
      <c r="G3" s="388"/>
      <c r="H3" s="388"/>
      <c r="I3" s="483"/>
      <c r="J3" s="13"/>
      <c r="K3" s="13"/>
      <c r="M3" s="14" t="s">
        <v>50</v>
      </c>
    </row>
    <row r="4" spans="2:14" ht="23.25" customHeight="1" x14ac:dyDescent="0.2">
      <c r="B4" s="484"/>
      <c r="C4" s="484"/>
      <c r="D4" s="484"/>
      <c r="E4" s="484"/>
      <c r="F4" s="484"/>
      <c r="G4" s="484"/>
      <c r="H4" s="484"/>
      <c r="I4" s="484"/>
      <c r="J4" s="15"/>
      <c r="K4" s="15"/>
    </row>
    <row r="5" spans="2:14" ht="24" customHeight="1" x14ac:dyDescent="0.2">
      <c r="B5" s="485" t="s">
        <v>234</v>
      </c>
      <c r="C5" s="485"/>
      <c r="D5" s="485"/>
      <c r="E5" s="485"/>
      <c r="F5" s="485"/>
      <c r="G5" s="485"/>
      <c r="H5" s="485"/>
      <c r="I5" s="485"/>
      <c r="J5" s="64"/>
      <c r="K5" s="64"/>
      <c r="N5" s="6" t="s">
        <v>57</v>
      </c>
    </row>
    <row r="6" spans="2:14" ht="30.75" customHeight="1" x14ac:dyDescent="0.2">
      <c r="B6" s="195" t="s">
        <v>242</v>
      </c>
      <c r="C6" s="194">
        <v>2</v>
      </c>
      <c r="D6" s="486" t="s">
        <v>243</v>
      </c>
      <c r="E6" s="486"/>
      <c r="F6" s="471" t="s">
        <v>306</v>
      </c>
      <c r="G6" s="471"/>
      <c r="H6" s="471"/>
      <c r="I6" s="471"/>
      <c r="J6" s="18"/>
      <c r="K6" s="18"/>
      <c r="M6" s="14" t="s">
        <v>60</v>
      </c>
      <c r="N6" s="6" t="s">
        <v>61</v>
      </c>
    </row>
    <row r="7" spans="2:14" ht="30.75" customHeight="1" x14ac:dyDescent="0.2">
      <c r="B7" s="195" t="s">
        <v>244</v>
      </c>
      <c r="C7" s="194" t="s">
        <v>81</v>
      </c>
      <c r="D7" s="486" t="s">
        <v>245</v>
      </c>
      <c r="E7" s="486"/>
      <c r="F7" s="471" t="s">
        <v>290</v>
      </c>
      <c r="G7" s="471"/>
      <c r="H7" s="179" t="s">
        <v>246</v>
      </c>
      <c r="I7" s="194" t="s">
        <v>81</v>
      </c>
      <c r="J7" s="20"/>
      <c r="K7" s="20"/>
      <c r="M7" s="14" t="s">
        <v>65</v>
      </c>
      <c r="N7" s="6" t="s">
        <v>66</v>
      </c>
    </row>
    <row r="8" spans="2:14" ht="30.75" customHeight="1" x14ac:dyDescent="0.2">
      <c r="B8" s="195" t="s">
        <v>247</v>
      </c>
      <c r="C8" s="471" t="s">
        <v>291</v>
      </c>
      <c r="D8" s="471"/>
      <c r="E8" s="471"/>
      <c r="F8" s="471"/>
      <c r="G8" s="179" t="s">
        <v>248</v>
      </c>
      <c r="H8" s="477">
        <v>7560</v>
      </c>
      <c r="I8" s="477"/>
      <c r="J8" s="22"/>
      <c r="K8" s="22"/>
      <c r="M8" s="14" t="s">
        <v>69</v>
      </c>
      <c r="N8" s="6" t="s">
        <v>70</v>
      </c>
    </row>
    <row r="9" spans="2:14" ht="30.75" customHeight="1" x14ac:dyDescent="0.2">
      <c r="B9" s="195" t="s">
        <v>48</v>
      </c>
      <c r="C9" s="478" t="s">
        <v>65</v>
      </c>
      <c r="D9" s="478"/>
      <c r="E9" s="478"/>
      <c r="F9" s="478"/>
      <c r="G9" s="179" t="s">
        <v>249</v>
      </c>
      <c r="H9" s="479" t="s">
        <v>165</v>
      </c>
      <c r="I9" s="479"/>
      <c r="J9" s="23"/>
      <c r="K9" s="23"/>
      <c r="M9" s="24" t="s">
        <v>73</v>
      </c>
    </row>
    <row r="10" spans="2:14" ht="30.75" customHeight="1" x14ac:dyDescent="0.2">
      <c r="B10" s="195" t="s">
        <v>250</v>
      </c>
      <c r="C10" s="480" t="s">
        <v>368</v>
      </c>
      <c r="D10" s="480"/>
      <c r="E10" s="480"/>
      <c r="F10" s="480"/>
      <c r="G10" s="480"/>
      <c r="H10" s="480"/>
      <c r="I10" s="480"/>
      <c r="J10" s="25"/>
      <c r="K10" s="25"/>
      <c r="M10" s="24"/>
    </row>
    <row r="11" spans="2:14" ht="30.75" customHeight="1" x14ac:dyDescent="0.2">
      <c r="B11" s="195" t="s">
        <v>251</v>
      </c>
      <c r="C11" s="472" t="s">
        <v>292</v>
      </c>
      <c r="D11" s="472"/>
      <c r="E11" s="472"/>
      <c r="F11" s="472"/>
      <c r="G11" s="472"/>
      <c r="H11" s="472"/>
      <c r="I11" s="472"/>
      <c r="J11" s="20"/>
      <c r="K11" s="20"/>
      <c r="M11" s="24"/>
      <c r="N11" s="6" t="s">
        <v>76</v>
      </c>
    </row>
    <row r="12" spans="2:14" ht="30.75" customHeight="1" x14ac:dyDescent="0.2">
      <c r="B12" s="195" t="s">
        <v>254</v>
      </c>
      <c r="C12" s="356" t="s">
        <v>355</v>
      </c>
      <c r="D12" s="356"/>
      <c r="E12" s="356"/>
      <c r="F12" s="356"/>
      <c r="G12" s="179" t="s">
        <v>252</v>
      </c>
      <c r="H12" s="358" t="s">
        <v>91</v>
      </c>
      <c r="I12" s="358"/>
      <c r="J12" s="20"/>
      <c r="K12" s="20"/>
      <c r="M12" s="24" t="s">
        <v>80</v>
      </c>
      <c r="N12" s="6" t="s">
        <v>81</v>
      </c>
    </row>
    <row r="13" spans="2:14" ht="30.75" customHeight="1" x14ac:dyDescent="0.2">
      <c r="B13" s="195" t="s">
        <v>255</v>
      </c>
      <c r="C13" s="481" t="s">
        <v>367</v>
      </c>
      <c r="D13" s="481"/>
      <c r="E13" s="481"/>
      <c r="F13" s="481"/>
      <c r="G13" s="179" t="s">
        <v>253</v>
      </c>
      <c r="H13" s="472" t="s">
        <v>70</v>
      </c>
      <c r="I13" s="472"/>
      <c r="J13" s="20"/>
      <c r="K13" s="20"/>
      <c r="M13" s="24" t="s">
        <v>84</v>
      </c>
    </row>
    <row r="14" spans="2:14" ht="64.5" customHeight="1" x14ac:dyDescent="0.2">
      <c r="B14" s="195" t="s">
        <v>256</v>
      </c>
      <c r="C14" s="487" t="s">
        <v>364</v>
      </c>
      <c r="D14" s="487"/>
      <c r="E14" s="487"/>
      <c r="F14" s="487"/>
      <c r="G14" s="487"/>
      <c r="H14" s="487"/>
      <c r="I14" s="487"/>
      <c r="J14" s="25"/>
      <c r="K14" s="25"/>
      <c r="M14" s="24" t="s">
        <v>86</v>
      </c>
      <c r="N14" s="6"/>
    </row>
    <row r="15" spans="2:14" ht="30.75" customHeight="1" x14ac:dyDescent="0.2">
      <c r="B15" s="195" t="s">
        <v>257</v>
      </c>
      <c r="C15" s="356" t="s">
        <v>307</v>
      </c>
      <c r="D15" s="356"/>
      <c r="E15" s="356"/>
      <c r="F15" s="356"/>
      <c r="G15" s="356"/>
      <c r="H15" s="356"/>
      <c r="I15" s="356"/>
      <c r="J15" s="26"/>
      <c r="K15" s="26"/>
      <c r="M15" s="24" t="s">
        <v>88</v>
      </c>
      <c r="N15" s="6"/>
    </row>
    <row r="16" spans="2:14" ht="20.25" customHeight="1" x14ac:dyDescent="0.2">
      <c r="B16" s="195" t="s">
        <v>258</v>
      </c>
      <c r="C16" s="471" t="s">
        <v>309</v>
      </c>
      <c r="D16" s="471"/>
      <c r="E16" s="471"/>
      <c r="F16" s="471"/>
      <c r="G16" s="471"/>
      <c r="H16" s="471"/>
      <c r="I16" s="471"/>
      <c r="J16" s="27"/>
      <c r="K16" s="27"/>
      <c r="M16" s="24"/>
      <c r="N16" s="6"/>
    </row>
    <row r="17" spans="2:14" ht="30.75" customHeight="1" x14ac:dyDescent="0.2">
      <c r="B17" s="195" t="s">
        <v>259</v>
      </c>
      <c r="C17" s="472" t="s">
        <v>308</v>
      </c>
      <c r="D17" s="473"/>
      <c r="E17" s="473"/>
      <c r="F17" s="473"/>
      <c r="G17" s="473"/>
      <c r="H17" s="473"/>
      <c r="I17" s="473"/>
      <c r="J17" s="28"/>
      <c r="K17" s="28"/>
      <c r="M17" s="24" t="s">
        <v>91</v>
      </c>
      <c r="N17" s="6"/>
    </row>
    <row r="18" spans="2:14" ht="18" customHeight="1" x14ac:dyDescent="0.2">
      <c r="B18" s="474" t="s">
        <v>265</v>
      </c>
      <c r="C18" s="475" t="s">
        <v>237</v>
      </c>
      <c r="D18" s="475"/>
      <c r="E18" s="475"/>
      <c r="F18" s="476" t="s">
        <v>238</v>
      </c>
      <c r="G18" s="476"/>
      <c r="H18" s="476"/>
      <c r="I18" s="476"/>
      <c r="J18" s="29"/>
      <c r="K18" s="29"/>
      <c r="M18" s="24" t="s">
        <v>79</v>
      </c>
      <c r="N18" s="6"/>
    </row>
    <row r="19" spans="2:14" ht="39.75" customHeight="1" x14ac:dyDescent="0.2">
      <c r="B19" s="474"/>
      <c r="C19" s="471" t="s">
        <v>310</v>
      </c>
      <c r="D19" s="471"/>
      <c r="E19" s="471"/>
      <c r="F19" s="471" t="s">
        <v>311</v>
      </c>
      <c r="G19" s="471"/>
      <c r="H19" s="471"/>
      <c r="I19" s="471"/>
      <c r="J19" s="27"/>
      <c r="K19" s="27"/>
      <c r="M19" s="24" t="s">
        <v>95</v>
      </c>
      <c r="N19" s="6"/>
    </row>
    <row r="20" spans="2:14" ht="39.75" customHeight="1" x14ac:dyDescent="0.2">
      <c r="B20" s="177" t="s">
        <v>266</v>
      </c>
      <c r="C20" s="450" t="s">
        <v>312</v>
      </c>
      <c r="D20" s="451"/>
      <c r="E20" s="452"/>
      <c r="F20" s="358" t="s">
        <v>313</v>
      </c>
      <c r="G20" s="358"/>
      <c r="H20" s="358"/>
      <c r="I20" s="359"/>
      <c r="J20" s="20"/>
      <c r="K20" s="20"/>
      <c r="M20" s="24"/>
      <c r="N20" s="6"/>
    </row>
    <row r="21" spans="2:14" ht="42" customHeight="1" x14ac:dyDescent="0.2">
      <c r="B21" s="177" t="s">
        <v>267</v>
      </c>
      <c r="C21" s="453" t="s">
        <v>314</v>
      </c>
      <c r="D21" s="454"/>
      <c r="E21" s="455"/>
      <c r="F21" s="456" t="s">
        <v>315</v>
      </c>
      <c r="G21" s="457"/>
      <c r="H21" s="457"/>
      <c r="I21" s="458"/>
      <c r="J21" s="26"/>
      <c r="K21" s="26"/>
      <c r="M21" s="30"/>
      <c r="N21" s="6"/>
    </row>
    <row r="22" spans="2:14" ht="23.25" customHeight="1" x14ac:dyDescent="0.2">
      <c r="B22" s="177" t="s">
        <v>268</v>
      </c>
      <c r="C22" s="459">
        <v>44562</v>
      </c>
      <c r="D22" s="460"/>
      <c r="E22" s="461"/>
      <c r="F22" s="179" t="s">
        <v>271</v>
      </c>
      <c r="G22" s="190">
        <v>2</v>
      </c>
      <c r="H22" s="179" t="s">
        <v>275</v>
      </c>
      <c r="I22" s="191">
        <v>3</v>
      </c>
      <c r="J22" s="31"/>
      <c r="K22" s="31"/>
      <c r="M22" s="30"/>
    </row>
    <row r="23" spans="2:14" ht="27" customHeight="1" x14ac:dyDescent="0.2">
      <c r="B23" s="177" t="s">
        <v>269</v>
      </c>
      <c r="C23" s="459">
        <v>44926</v>
      </c>
      <c r="D23" s="457"/>
      <c r="E23" s="462"/>
      <c r="F23" s="179" t="s">
        <v>272</v>
      </c>
      <c r="G23" s="488">
        <v>2</v>
      </c>
      <c r="H23" s="489"/>
      <c r="I23" s="490"/>
      <c r="J23" s="32"/>
      <c r="K23" s="32"/>
      <c r="M23" s="30"/>
    </row>
    <row r="24" spans="2:14" ht="30.75" customHeight="1" x14ac:dyDescent="0.2">
      <c r="B24" s="178" t="s">
        <v>270</v>
      </c>
      <c r="C24" s="348" t="s">
        <v>88</v>
      </c>
      <c r="D24" s="349"/>
      <c r="E24" s="350"/>
      <c r="F24" s="180" t="s">
        <v>274</v>
      </c>
      <c r="G24" s="456" t="s">
        <v>303</v>
      </c>
      <c r="H24" s="457"/>
      <c r="I24" s="462"/>
      <c r="J24" s="29"/>
      <c r="K24" s="29"/>
      <c r="M24" s="30"/>
    </row>
    <row r="25" spans="2:14" ht="22.5" customHeight="1" x14ac:dyDescent="0.2">
      <c r="B25" s="466" t="s">
        <v>235</v>
      </c>
      <c r="C25" s="446"/>
      <c r="D25" s="446"/>
      <c r="E25" s="446"/>
      <c r="F25" s="446"/>
      <c r="G25" s="446"/>
      <c r="H25" s="446"/>
      <c r="I25" s="467"/>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20">
        <v>0</v>
      </c>
      <c r="D27" s="216">
        <v>0</v>
      </c>
      <c r="E27" s="205">
        <f>IF(OR(C27=0,C27=""),0,D27/C27)</f>
        <v>0</v>
      </c>
      <c r="F27" s="468">
        <f>SUM(C27:C38)</f>
        <v>2</v>
      </c>
      <c r="G27" s="468">
        <f>SUM(D27:D38)</f>
        <v>0</v>
      </c>
      <c r="H27" s="202">
        <f>+(D27*100%)/$G$23</f>
        <v>0</v>
      </c>
      <c r="I27" s="468">
        <f>G27+I22</f>
        <v>3</v>
      </c>
      <c r="J27" s="39"/>
      <c r="K27" s="39"/>
      <c r="M27" s="30"/>
    </row>
    <row r="28" spans="2:14" ht="19.5" customHeight="1" x14ac:dyDescent="0.2">
      <c r="B28" s="185" t="s">
        <v>114</v>
      </c>
      <c r="C28" s="220">
        <v>0</v>
      </c>
      <c r="D28" s="216">
        <v>0</v>
      </c>
      <c r="E28" s="205">
        <f t="shared" ref="E28:E38" si="0">IF(OR(C28=0,C28=""),0,D28/C28)</f>
        <v>0</v>
      </c>
      <c r="F28" s="469"/>
      <c r="G28" s="469"/>
      <c r="H28" s="202">
        <f>+IF(D28="","",((D28*100%)/$G$23)+H27)</f>
        <v>0</v>
      </c>
      <c r="I28" s="469"/>
      <c r="J28" s="39"/>
      <c r="K28" s="39"/>
      <c r="M28" s="30"/>
    </row>
    <row r="29" spans="2:14" ht="19.5" customHeight="1" x14ac:dyDescent="0.2">
      <c r="B29" s="185" t="s">
        <v>115</v>
      </c>
      <c r="C29" s="220">
        <v>0</v>
      </c>
      <c r="D29" s="216">
        <v>0</v>
      </c>
      <c r="E29" s="205">
        <f t="shared" si="0"/>
        <v>0</v>
      </c>
      <c r="F29" s="469"/>
      <c r="G29" s="469"/>
      <c r="H29" s="202">
        <f t="shared" ref="H29:H38" si="1">+IF(D29="","",((D29*100%)/$G$23)+H28)</f>
        <v>0</v>
      </c>
      <c r="I29" s="469"/>
      <c r="J29" s="39"/>
      <c r="K29" s="39"/>
      <c r="M29" s="30"/>
    </row>
    <row r="30" spans="2:14" ht="19.5" customHeight="1" x14ac:dyDescent="0.2">
      <c r="B30" s="185" t="s">
        <v>116</v>
      </c>
      <c r="C30" s="220">
        <v>0</v>
      </c>
      <c r="D30" s="214">
        <v>0</v>
      </c>
      <c r="E30" s="205">
        <f t="shared" si="0"/>
        <v>0</v>
      </c>
      <c r="F30" s="469"/>
      <c r="G30" s="469"/>
      <c r="H30" s="202">
        <f t="shared" si="1"/>
        <v>0</v>
      </c>
      <c r="I30" s="469"/>
      <c r="J30" s="39"/>
      <c r="K30" s="39"/>
    </row>
    <row r="31" spans="2:14" ht="19.5" customHeight="1" x14ac:dyDescent="0.2">
      <c r="B31" s="185" t="s">
        <v>117</v>
      </c>
      <c r="C31" s="220">
        <v>0</v>
      </c>
      <c r="D31" s="206"/>
      <c r="E31" s="205">
        <f t="shared" si="0"/>
        <v>0</v>
      </c>
      <c r="F31" s="469"/>
      <c r="G31" s="469"/>
      <c r="H31" s="202" t="str">
        <f t="shared" si="1"/>
        <v/>
      </c>
      <c r="I31" s="469"/>
      <c r="J31" s="39"/>
      <c r="K31" s="39"/>
    </row>
    <row r="32" spans="2:14" ht="19.5" customHeight="1" x14ac:dyDescent="0.2">
      <c r="B32" s="185" t="s">
        <v>118</v>
      </c>
      <c r="C32" s="220">
        <v>0</v>
      </c>
      <c r="D32" s="206"/>
      <c r="E32" s="205">
        <f t="shared" si="0"/>
        <v>0</v>
      </c>
      <c r="F32" s="469"/>
      <c r="G32" s="469"/>
      <c r="H32" s="202" t="str">
        <f t="shared" si="1"/>
        <v/>
      </c>
      <c r="I32" s="469"/>
      <c r="J32" s="39"/>
      <c r="K32" s="39"/>
    </row>
    <row r="33" spans="2:11" ht="19.5" customHeight="1" x14ac:dyDescent="0.2">
      <c r="B33" s="185" t="s">
        <v>119</v>
      </c>
      <c r="C33" s="220">
        <v>0</v>
      </c>
      <c r="D33" s="206"/>
      <c r="E33" s="205">
        <f t="shared" si="0"/>
        <v>0</v>
      </c>
      <c r="F33" s="469"/>
      <c r="G33" s="469"/>
      <c r="H33" s="202" t="str">
        <f t="shared" si="1"/>
        <v/>
      </c>
      <c r="I33" s="469"/>
      <c r="J33" s="39"/>
      <c r="K33" s="39"/>
    </row>
    <row r="34" spans="2:11" ht="19.5" customHeight="1" x14ac:dyDescent="0.2">
      <c r="B34" s="185" t="s">
        <v>120</v>
      </c>
      <c r="C34" s="220">
        <v>1</v>
      </c>
      <c r="D34" s="206"/>
      <c r="E34" s="205">
        <f t="shared" si="0"/>
        <v>0</v>
      </c>
      <c r="F34" s="469"/>
      <c r="G34" s="469"/>
      <c r="H34" s="202" t="str">
        <f t="shared" si="1"/>
        <v/>
      </c>
      <c r="I34" s="469"/>
      <c r="J34" s="39"/>
      <c r="K34" s="39"/>
    </row>
    <row r="35" spans="2:11" ht="19.5" customHeight="1" x14ac:dyDescent="0.2">
      <c r="B35" s="185" t="s">
        <v>121</v>
      </c>
      <c r="C35" s="220">
        <v>0</v>
      </c>
      <c r="D35" s="206"/>
      <c r="E35" s="205">
        <f t="shared" si="0"/>
        <v>0</v>
      </c>
      <c r="F35" s="469"/>
      <c r="G35" s="469"/>
      <c r="H35" s="202" t="str">
        <f t="shared" si="1"/>
        <v/>
      </c>
      <c r="I35" s="469"/>
      <c r="J35" s="39"/>
      <c r="K35" s="39"/>
    </row>
    <row r="36" spans="2:11" ht="19.5" customHeight="1" x14ac:dyDescent="0.2">
      <c r="B36" s="185" t="s">
        <v>122</v>
      </c>
      <c r="C36" s="220">
        <v>1</v>
      </c>
      <c r="D36" s="206"/>
      <c r="E36" s="205">
        <f t="shared" si="0"/>
        <v>0</v>
      </c>
      <c r="F36" s="469"/>
      <c r="G36" s="469"/>
      <c r="H36" s="202" t="str">
        <f t="shared" si="1"/>
        <v/>
      </c>
      <c r="I36" s="469"/>
      <c r="J36" s="39"/>
      <c r="K36" s="39"/>
    </row>
    <row r="37" spans="2:11" ht="19.5" customHeight="1" x14ac:dyDescent="0.2">
      <c r="B37" s="185" t="s">
        <v>123</v>
      </c>
      <c r="C37" s="220">
        <v>0</v>
      </c>
      <c r="D37" s="206"/>
      <c r="E37" s="205">
        <f t="shared" si="0"/>
        <v>0</v>
      </c>
      <c r="F37" s="469"/>
      <c r="G37" s="469"/>
      <c r="H37" s="202" t="str">
        <f t="shared" si="1"/>
        <v/>
      </c>
      <c r="I37" s="469"/>
      <c r="J37" s="39"/>
      <c r="K37" s="39"/>
    </row>
    <row r="38" spans="2:11" ht="19.5" customHeight="1" x14ac:dyDescent="0.2">
      <c r="B38" s="185" t="s">
        <v>124</v>
      </c>
      <c r="C38" s="220">
        <v>0</v>
      </c>
      <c r="D38" s="206"/>
      <c r="E38" s="205">
        <f t="shared" si="0"/>
        <v>0</v>
      </c>
      <c r="F38" s="470"/>
      <c r="G38" s="470"/>
      <c r="H38" s="202" t="str">
        <f t="shared" si="1"/>
        <v/>
      </c>
      <c r="I38" s="470"/>
      <c r="J38" s="39"/>
      <c r="K38" s="39"/>
    </row>
    <row r="39" spans="2:11" ht="52.5" customHeight="1" x14ac:dyDescent="0.2">
      <c r="B39" s="186" t="s">
        <v>277</v>
      </c>
      <c r="C39" s="447" t="s">
        <v>378</v>
      </c>
      <c r="D39" s="448"/>
      <c r="E39" s="448"/>
      <c r="F39" s="448"/>
      <c r="G39" s="448"/>
      <c r="H39" s="448"/>
      <c r="I39" s="449"/>
      <c r="J39" s="40"/>
      <c r="K39" s="40"/>
    </row>
    <row r="40" spans="2:11" ht="34.5" customHeight="1" x14ac:dyDescent="0.2">
      <c r="B40" s="434"/>
      <c r="C40" s="324"/>
      <c r="D40" s="324"/>
      <c r="E40" s="324"/>
      <c r="F40" s="324"/>
      <c r="G40" s="324"/>
      <c r="H40" s="324"/>
      <c r="I40" s="435"/>
      <c r="J40" s="64"/>
      <c r="K40" s="64"/>
    </row>
    <row r="41" spans="2:11" ht="34.5" customHeight="1" x14ac:dyDescent="0.2">
      <c r="B41" s="436"/>
      <c r="C41" s="327"/>
      <c r="D41" s="327"/>
      <c r="E41" s="327"/>
      <c r="F41" s="327"/>
      <c r="G41" s="327"/>
      <c r="H41" s="327"/>
      <c r="I41" s="437"/>
      <c r="J41" s="40"/>
      <c r="K41" s="40"/>
    </row>
    <row r="42" spans="2:11" ht="34.5" customHeight="1" x14ac:dyDescent="0.2">
      <c r="B42" s="436"/>
      <c r="C42" s="327"/>
      <c r="D42" s="327"/>
      <c r="E42" s="327"/>
      <c r="F42" s="327"/>
      <c r="G42" s="327"/>
      <c r="H42" s="327"/>
      <c r="I42" s="437"/>
      <c r="J42" s="40"/>
      <c r="K42" s="40"/>
    </row>
    <row r="43" spans="2:11" ht="34.5" customHeight="1" x14ac:dyDescent="0.2">
      <c r="B43" s="436"/>
      <c r="C43" s="327"/>
      <c r="D43" s="327"/>
      <c r="E43" s="327"/>
      <c r="F43" s="327"/>
      <c r="G43" s="327"/>
      <c r="H43" s="327"/>
      <c r="I43" s="437"/>
      <c r="J43" s="40"/>
      <c r="K43" s="40"/>
    </row>
    <row r="44" spans="2:11" ht="34.5" customHeight="1" x14ac:dyDescent="0.2">
      <c r="B44" s="438"/>
      <c r="C44" s="330"/>
      <c r="D44" s="330"/>
      <c r="E44" s="330"/>
      <c r="F44" s="330"/>
      <c r="G44" s="330"/>
      <c r="H44" s="330"/>
      <c r="I44" s="439"/>
      <c r="J44" s="41"/>
      <c r="K44" s="41"/>
    </row>
    <row r="45" spans="2:11" ht="96.75" customHeight="1" x14ac:dyDescent="0.2">
      <c r="B45" s="195" t="s">
        <v>278</v>
      </c>
      <c r="C45" s="447" t="s">
        <v>378</v>
      </c>
      <c r="D45" s="448"/>
      <c r="E45" s="448"/>
      <c r="F45" s="448"/>
      <c r="G45" s="448"/>
      <c r="H45" s="448"/>
      <c r="I45" s="449"/>
      <c r="J45" s="42"/>
      <c r="K45" s="42"/>
    </row>
    <row r="46" spans="2:11" ht="32.25" customHeight="1" x14ac:dyDescent="0.2">
      <c r="B46" s="195" t="s">
        <v>279</v>
      </c>
      <c r="C46" s="447" t="s">
        <v>371</v>
      </c>
      <c r="D46" s="448"/>
      <c r="E46" s="448"/>
      <c r="F46" s="448"/>
      <c r="G46" s="448"/>
      <c r="H46" s="448"/>
      <c r="I46" s="449"/>
      <c r="J46" s="42"/>
      <c r="K46" s="42"/>
    </row>
    <row r="47" spans="2:11" ht="66" customHeight="1" x14ac:dyDescent="0.2">
      <c r="B47" s="187" t="s">
        <v>280</v>
      </c>
      <c r="C47" s="491" t="s">
        <v>374</v>
      </c>
      <c r="D47" s="492"/>
      <c r="E47" s="492"/>
      <c r="F47" s="492"/>
      <c r="G47" s="492"/>
      <c r="H47" s="492"/>
      <c r="I47" s="493"/>
      <c r="J47" s="42"/>
      <c r="K47" s="42"/>
    </row>
    <row r="48" spans="2:11" ht="22.5" customHeight="1" x14ac:dyDescent="0.2">
      <c r="B48" s="446" t="s">
        <v>236</v>
      </c>
      <c r="C48" s="446"/>
      <c r="D48" s="446"/>
      <c r="E48" s="446"/>
      <c r="F48" s="446"/>
      <c r="G48" s="446"/>
      <c r="H48" s="446"/>
      <c r="I48" s="446"/>
      <c r="J48" s="42"/>
      <c r="K48" s="42"/>
    </row>
    <row r="49" spans="2:11" ht="22.5" customHeight="1" x14ac:dyDescent="0.2">
      <c r="B49" s="430" t="s">
        <v>281</v>
      </c>
      <c r="C49" s="196" t="s">
        <v>282</v>
      </c>
      <c r="D49" s="432" t="s">
        <v>283</v>
      </c>
      <c r="E49" s="432"/>
      <c r="F49" s="432"/>
      <c r="G49" s="432" t="s">
        <v>284</v>
      </c>
      <c r="H49" s="432"/>
      <c r="I49" s="432"/>
      <c r="J49" s="43"/>
      <c r="K49" s="43"/>
    </row>
    <row r="50" spans="2:11" ht="30.75" customHeight="1" x14ac:dyDescent="0.2">
      <c r="B50" s="431"/>
      <c r="C50" s="192"/>
      <c r="D50" s="433"/>
      <c r="E50" s="433"/>
      <c r="F50" s="433"/>
      <c r="G50" s="433"/>
      <c r="H50" s="433"/>
      <c r="I50" s="433"/>
      <c r="J50" s="43"/>
      <c r="K50" s="43"/>
    </row>
    <row r="51" spans="2:11" ht="32.25" customHeight="1" x14ac:dyDescent="0.2">
      <c r="B51" s="188" t="s">
        <v>285</v>
      </c>
      <c r="C51" s="433" t="s">
        <v>373</v>
      </c>
      <c r="D51" s="433"/>
      <c r="E51" s="433"/>
      <c r="F51" s="433"/>
      <c r="G51" s="433"/>
      <c r="H51" s="433"/>
      <c r="I51" s="433"/>
      <c r="J51" s="46"/>
      <c r="K51" s="46"/>
    </row>
    <row r="52" spans="2:11" ht="28.5" customHeight="1" x14ac:dyDescent="0.2">
      <c r="B52" s="179" t="s">
        <v>286</v>
      </c>
      <c r="C52" s="450" t="s">
        <v>369</v>
      </c>
      <c r="D52" s="451"/>
      <c r="E52" s="451"/>
      <c r="F52" s="451"/>
      <c r="G52" s="451"/>
      <c r="H52" s="451"/>
      <c r="I52" s="452"/>
      <c r="J52" s="46"/>
      <c r="K52" s="46"/>
    </row>
    <row r="53" spans="2:11" ht="30" customHeight="1" x14ac:dyDescent="0.2">
      <c r="B53" s="187" t="s">
        <v>287</v>
      </c>
      <c r="C53" s="433" t="s">
        <v>304</v>
      </c>
      <c r="D53" s="433"/>
      <c r="E53" s="433"/>
      <c r="F53" s="433"/>
      <c r="G53" s="433"/>
      <c r="H53" s="433"/>
      <c r="I53" s="433"/>
      <c r="J53" s="47"/>
      <c r="K53" s="47"/>
    </row>
    <row r="54" spans="2:11" ht="31.5" customHeight="1" x14ac:dyDescent="0.2">
      <c r="B54" s="187" t="s">
        <v>288</v>
      </c>
      <c r="C54" s="433" t="s">
        <v>305</v>
      </c>
      <c r="D54" s="433"/>
      <c r="E54" s="433"/>
      <c r="F54" s="433"/>
      <c r="G54" s="433"/>
      <c r="H54" s="433"/>
      <c r="I54" s="433"/>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8ctd+wIIJHlks5Xo8aFM4f7fOqqL6Gwz5dxPpcVN39qEpIFQxeW1/4J4zAL1HKQEiNAtBl/PGtHQ1CrC87n9JA==" saltValue="/rhhlrIjKEuVk8YhIOXH4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X60"/>
  <sheetViews>
    <sheetView topLeftCell="A25" zoomScale="84" zoomScaleNormal="84" workbookViewId="0">
      <selection activeCell="D31" sqref="D31"/>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82"/>
      <c r="C1" s="388" t="s">
        <v>25</v>
      </c>
      <c r="D1" s="388"/>
      <c r="E1" s="388"/>
      <c r="F1" s="388"/>
      <c r="G1" s="388"/>
      <c r="H1" s="388"/>
      <c r="I1" s="483"/>
      <c r="J1" s="13"/>
      <c r="K1" s="13"/>
      <c r="M1" s="14" t="s">
        <v>47</v>
      </c>
    </row>
    <row r="2" spans="2:14" ht="37.5" customHeight="1" x14ac:dyDescent="0.2">
      <c r="B2" s="482"/>
      <c r="C2" s="388" t="s">
        <v>239</v>
      </c>
      <c r="D2" s="388"/>
      <c r="E2" s="388"/>
      <c r="F2" s="388"/>
      <c r="G2" s="388"/>
      <c r="H2" s="388"/>
      <c r="I2" s="483"/>
      <c r="J2" s="13"/>
      <c r="K2" s="13"/>
      <c r="M2" s="14" t="s">
        <v>48</v>
      </c>
    </row>
    <row r="3" spans="2:14" ht="37.5" customHeight="1" x14ac:dyDescent="0.2">
      <c r="B3" s="482"/>
      <c r="C3" s="388" t="s">
        <v>240</v>
      </c>
      <c r="D3" s="388"/>
      <c r="E3" s="388"/>
      <c r="F3" s="388" t="s">
        <v>241</v>
      </c>
      <c r="G3" s="388"/>
      <c r="H3" s="388"/>
      <c r="I3" s="483"/>
      <c r="J3" s="13"/>
      <c r="K3" s="13"/>
      <c r="M3" s="14" t="s">
        <v>50</v>
      </c>
    </row>
    <row r="4" spans="2:14" ht="23.25" customHeight="1" x14ac:dyDescent="0.2">
      <c r="B4" s="484"/>
      <c r="C4" s="484"/>
      <c r="D4" s="484"/>
      <c r="E4" s="484"/>
      <c r="F4" s="484"/>
      <c r="G4" s="484"/>
      <c r="H4" s="484"/>
      <c r="I4" s="484"/>
      <c r="J4" s="15"/>
      <c r="K4" s="15"/>
    </row>
    <row r="5" spans="2:14" ht="24" customHeight="1" x14ac:dyDescent="0.2">
      <c r="B5" s="485" t="s">
        <v>234</v>
      </c>
      <c r="C5" s="485"/>
      <c r="D5" s="485"/>
      <c r="E5" s="485"/>
      <c r="F5" s="485"/>
      <c r="G5" s="485"/>
      <c r="H5" s="485"/>
      <c r="I5" s="485"/>
      <c r="J5" s="64"/>
      <c r="K5" s="64"/>
      <c r="N5" s="6" t="s">
        <v>57</v>
      </c>
    </row>
    <row r="6" spans="2:14" ht="30.75" customHeight="1" x14ac:dyDescent="0.2">
      <c r="B6" s="195" t="s">
        <v>242</v>
      </c>
      <c r="C6" s="194">
        <v>3</v>
      </c>
      <c r="D6" s="486" t="s">
        <v>243</v>
      </c>
      <c r="E6" s="486"/>
      <c r="F6" s="471" t="s">
        <v>316</v>
      </c>
      <c r="G6" s="471"/>
      <c r="H6" s="471"/>
      <c r="I6" s="471"/>
      <c r="J6" s="18"/>
      <c r="K6" s="18"/>
      <c r="M6" s="14" t="s">
        <v>60</v>
      </c>
      <c r="N6" s="6" t="s">
        <v>61</v>
      </c>
    </row>
    <row r="7" spans="2:14" ht="30.75" customHeight="1" x14ac:dyDescent="0.2">
      <c r="B7" s="195" t="s">
        <v>244</v>
      </c>
      <c r="C7" s="194" t="s">
        <v>76</v>
      </c>
      <c r="D7" s="486" t="s">
        <v>245</v>
      </c>
      <c r="E7" s="486"/>
      <c r="F7" s="471" t="s">
        <v>290</v>
      </c>
      <c r="G7" s="471"/>
      <c r="H7" s="179" t="s">
        <v>246</v>
      </c>
      <c r="I7" s="194" t="s">
        <v>76</v>
      </c>
      <c r="J7" s="20"/>
      <c r="K7" s="20"/>
      <c r="M7" s="14" t="s">
        <v>65</v>
      </c>
      <c r="N7" s="6" t="s">
        <v>66</v>
      </c>
    </row>
    <row r="8" spans="2:14" ht="30.75" customHeight="1" x14ac:dyDescent="0.2">
      <c r="B8" s="195" t="s">
        <v>247</v>
      </c>
      <c r="C8" s="471" t="s">
        <v>291</v>
      </c>
      <c r="D8" s="471"/>
      <c r="E8" s="471"/>
      <c r="F8" s="471"/>
      <c r="G8" s="179" t="s">
        <v>248</v>
      </c>
      <c r="H8" s="477">
        <v>7560</v>
      </c>
      <c r="I8" s="477"/>
      <c r="J8" s="22"/>
      <c r="K8" s="22"/>
      <c r="M8" s="14" t="s">
        <v>69</v>
      </c>
      <c r="N8" s="6" t="s">
        <v>70</v>
      </c>
    </row>
    <row r="9" spans="2:14" ht="30.75" customHeight="1" x14ac:dyDescent="0.2">
      <c r="B9" s="195" t="s">
        <v>48</v>
      </c>
      <c r="C9" s="478" t="s">
        <v>65</v>
      </c>
      <c r="D9" s="478"/>
      <c r="E9" s="478"/>
      <c r="F9" s="478"/>
      <c r="G9" s="179" t="s">
        <v>249</v>
      </c>
      <c r="H9" s="479" t="s">
        <v>165</v>
      </c>
      <c r="I9" s="479"/>
      <c r="J9" s="23"/>
      <c r="K9" s="23"/>
      <c r="M9" s="24" t="s">
        <v>73</v>
      </c>
    </row>
    <row r="10" spans="2:14" ht="30.75" customHeight="1" x14ac:dyDescent="0.2">
      <c r="B10" s="195" t="s">
        <v>250</v>
      </c>
      <c r="C10" s="480" t="s">
        <v>368</v>
      </c>
      <c r="D10" s="480"/>
      <c r="E10" s="480"/>
      <c r="F10" s="480"/>
      <c r="G10" s="480"/>
      <c r="H10" s="480"/>
      <c r="I10" s="480"/>
      <c r="J10" s="25"/>
      <c r="K10" s="25"/>
      <c r="M10" s="24"/>
    </row>
    <row r="11" spans="2:14" ht="30.75" customHeight="1" x14ac:dyDescent="0.2">
      <c r="B11" s="195" t="s">
        <v>251</v>
      </c>
      <c r="C11" s="472" t="s">
        <v>292</v>
      </c>
      <c r="D11" s="472"/>
      <c r="E11" s="472"/>
      <c r="F11" s="472"/>
      <c r="G11" s="472"/>
      <c r="H11" s="472"/>
      <c r="I11" s="472"/>
      <c r="J11" s="20"/>
      <c r="K11" s="20"/>
      <c r="M11" s="24"/>
      <c r="N11" s="6" t="s">
        <v>76</v>
      </c>
    </row>
    <row r="12" spans="2:14" ht="30.75" customHeight="1" x14ac:dyDescent="0.2">
      <c r="B12" s="195" t="s">
        <v>254</v>
      </c>
      <c r="C12" s="356" t="s">
        <v>356</v>
      </c>
      <c r="D12" s="356"/>
      <c r="E12" s="356"/>
      <c r="F12" s="356"/>
      <c r="G12" s="179" t="s">
        <v>252</v>
      </c>
      <c r="H12" s="358" t="s">
        <v>91</v>
      </c>
      <c r="I12" s="358"/>
      <c r="J12" s="20"/>
      <c r="K12" s="20"/>
      <c r="M12" s="24" t="s">
        <v>80</v>
      </c>
      <c r="N12" s="6" t="s">
        <v>81</v>
      </c>
    </row>
    <row r="13" spans="2:14" ht="30.75" customHeight="1" x14ac:dyDescent="0.2">
      <c r="B13" s="195" t="s">
        <v>255</v>
      </c>
      <c r="C13" s="481" t="s">
        <v>367</v>
      </c>
      <c r="D13" s="481"/>
      <c r="E13" s="481"/>
      <c r="F13" s="481"/>
      <c r="G13" s="179" t="s">
        <v>253</v>
      </c>
      <c r="H13" s="472" t="s">
        <v>70</v>
      </c>
      <c r="I13" s="472"/>
      <c r="J13" s="20"/>
      <c r="K13" s="20"/>
      <c r="M13" s="24" t="s">
        <v>84</v>
      </c>
    </row>
    <row r="14" spans="2:14" ht="64.5" customHeight="1" x14ac:dyDescent="0.2">
      <c r="B14" s="195" t="s">
        <v>256</v>
      </c>
      <c r="C14" s="362" t="s">
        <v>317</v>
      </c>
      <c r="D14" s="362"/>
      <c r="E14" s="362"/>
      <c r="F14" s="362"/>
      <c r="G14" s="362"/>
      <c r="H14" s="362"/>
      <c r="I14" s="362"/>
      <c r="J14" s="25"/>
      <c r="K14" s="25"/>
      <c r="M14" s="24" t="s">
        <v>86</v>
      </c>
      <c r="N14" s="6"/>
    </row>
    <row r="15" spans="2:14" ht="30.75" customHeight="1" x14ac:dyDescent="0.2">
      <c r="B15" s="195" t="s">
        <v>257</v>
      </c>
      <c r="C15" s="356" t="s">
        <v>307</v>
      </c>
      <c r="D15" s="356"/>
      <c r="E15" s="356"/>
      <c r="F15" s="356"/>
      <c r="G15" s="356"/>
      <c r="H15" s="356"/>
      <c r="I15" s="356"/>
      <c r="J15" s="26"/>
      <c r="K15" s="26"/>
      <c r="M15" s="24" t="s">
        <v>88</v>
      </c>
      <c r="N15" s="6"/>
    </row>
    <row r="16" spans="2:14" ht="20.25" customHeight="1" x14ac:dyDescent="0.2">
      <c r="B16" s="195" t="s">
        <v>258</v>
      </c>
      <c r="C16" s="471" t="s">
        <v>319</v>
      </c>
      <c r="D16" s="471"/>
      <c r="E16" s="471"/>
      <c r="F16" s="471"/>
      <c r="G16" s="471"/>
      <c r="H16" s="471"/>
      <c r="I16" s="471"/>
      <c r="J16" s="27"/>
      <c r="K16" s="27"/>
      <c r="M16" s="24"/>
      <c r="N16" s="6"/>
    </row>
    <row r="17" spans="2:14" ht="30.75" customHeight="1" x14ac:dyDescent="0.2">
      <c r="B17" s="195" t="s">
        <v>259</v>
      </c>
      <c r="C17" s="472" t="s">
        <v>318</v>
      </c>
      <c r="D17" s="473"/>
      <c r="E17" s="473"/>
      <c r="F17" s="473"/>
      <c r="G17" s="473"/>
      <c r="H17" s="473"/>
      <c r="I17" s="473"/>
      <c r="J17" s="28"/>
      <c r="K17" s="28"/>
      <c r="M17" s="24" t="s">
        <v>91</v>
      </c>
      <c r="N17" s="6"/>
    </row>
    <row r="18" spans="2:14" ht="18" customHeight="1" x14ac:dyDescent="0.2">
      <c r="B18" s="474" t="s">
        <v>265</v>
      </c>
      <c r="C18" s="475" t="s">
        <v>237</v>
      </c>
      <c r="D18" s="475"/>
      <c r="E18" s="475"/>
      <c r="F18" s="476" t="s">
        <v>238</v>
      </c>
      <c r="G18" s="476"/>
      <c r="H18" s="476"/>
      <c r="I18" s="476"/>
      <c r="J18" s="29"/>
      <c r="K18" s="29"/>
      <c r="M18" s="24" t="s">
        <v>79</v>
      </c>
      <c r="N18" s="6"/>
    </row>
    <row r="19" spans="2:14" ht="39.75" customHeight="1" x14ac:dyDescent="0.2">
      <c r="B19" s="474"/>
      <c r="C19" s="471" t="s">
        <v>320</v>
      </c>
      <c r="D19" s="471"/>
      <c r="E19" s="471"/>
      <c r="F19" s="471" t="s">
        <v>321</v>
      </c>
      <c r="G19" s="471"/>
      <c r="H19" s="471"/>
      <c r="I19" s="471"/>
      <c r="J19" s="27"/>
      <c r="K19" s="27"/>
      <c r="M19" s="24" t="s">
        <v>95</v>
      </c>
      <c r="N19" s="6"/>
    </row>
    <row r="20" spans="2:14" ht="39.75" customHeight="1" x14ac:dyDescent="0.2">
      <c r="B20" s="177" t="s">
        <v>266</v>
      </c>
      <c r="C20" s="450" t="s">
        <v>322</v>
      </c>
      <c r="D20" s="451"/>
      <c r="E20" s="452"/>
      <c r="F20" s="358" t="s">
        <v>323</v>
      </c>
      <c r="G20" s="358"/>
      <c r="H20" s="358"/>
      <c r="I20" s="359"/>
      <c r="J20" s="20"/>
      <c r="K20" s="20"/>
      <c r="M20" s="24"/>
      <c r="N20" s="6"/>
    </row>
    <row r="21" spans="2:14" ht="42" customHeight="1" x14ac:dyDescent="0.2">
      <c r="B21" s="177" t="s">
        <v>267</v>
      </c>
      <c r="C21" s="453" t="s">
        <v>324</v>
      </c>
      <c r="D21" s="454"/>
      <c r="E21" s="455"/>
      <c r="F21" s="456" t="s">
        <v>325</v>
      </c>
      <c r="G21" s="457"/>
      <c r="H21" s="457"/>
      <c r="I21" s="458"/>
      <c r="J21" s="26"/>
      <c r="K21" s="26"/>
      <c r="M21" s="30"/>
      <c r="N21" s="6"/>
    </row>
    <row r="22" spans="2:14" ht="23.25" customHeight="1" x14ac:dyDescent="0.2">
      <c r="B22" s="177" t="s">
        <v>268</v>
      </c>
      <c r="C22" s="459">
        <v>44562</v>
      </c>
      <c r="D22" s="460"/>
      <c r="E22" s="461"/>
      <c r="F22" s="179" t="s">
        <v>271</v>
      </c>
      <c r="G22" s="200">
        <v>19566</v>
      </c>
      <c r="H22" s="179" t="s">
        <v>275</v>
      </c>
      <c r="I22" s="199">
        <v>20925</v>
      </c>
      <c r="J22" s="31"/>
      <c r="K22" s="31"/>
      <c r="M22" s="30"/>
    </row>
    <row r="23" spans="2:14" ht="27" customHeight="1" x14ac:dyDescent="0.2">
      <c r="B23" s="177" t="s">
        <v>269</v>
      </c>
      <c r="C23" s="459">
        <v>44926</v>
      </c>
      <c r="D23" s="457"/>
      <c r="E23" s="462"/>
      <c r="F23" s="179" t="s">
        <v>272</v>
      </c>
      <c r="G23" s="494">
        <v>25000</v>
      </c>
      <c r="H23" s="495"/>
      <c r="I23" s="496"/>
      <c r="J23" s="32"/>
      <c r="K23" s="32"/>
      <c r="M23" s="30"/>
    </row>
    <row r="24" spans="2:14" ht="36" customHeight="1" x14ac:dyDescent="0.2">
      <c r="B24" s="178" t="s">
        <v>270</v>
      </c>
      <c r="C24" s="348" t="s">
        <v>88</v>
      </c>
      <c r="D24" s="349"/>
      <c r="E24" s="350"/>
      <c r="F24" s="197" t="s">
        <v>274</v>
      </c>
      <c r="G24" s="456" t="s">
        <v>303</v>
      </c>
      <c r="H24" s="457"/>
      <c r="I24" s="462"/>
      <c r="J24" s="29"/>
      <c r="K24" s="29"/>
      <c r="M24" s="30"/>
    </row>
    <row r="25" spans="2:14" ht="22.5" customHeight="1" x14ac:dyDescent="0.2">
      <c r="B25" s="466" t="s">
        <v>235</v>
      </c>
      <c r="C25" s="446"/>
      <c r="D25" s="446"/>
      <c r="E25" s="446"/>
      <c r="F25" s="446"/>
      <c r="G25" s="446"/>
      <c r="H25" s="446"/>
      <c r="I25" s="467"/>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7">
        <v>2440</v>
      </c>
      <c r="D27" s="218">
        <v>2440</v>
      </c>
      <c r="E27" s="205">
        <f>IF(OR(C27=0,C27=""),0,D27/C27)</f>
        <v>1</v>
      </c>
      <c r="F27" s="468">
        <f>SUM(C27:C38)</f>
        <v>25000</v>
      </c>
      <c r="G27" s="468">
        <f>SUM(D27:D38)</f>
        <v>13216</v>
      </c>
      <c r="H27" s="202">
        <f>+(D27*100%)/$G$23</f>
        <v>9.7600000000000006E-2</v>
      </c>
      <c r="I27" s="468">
        <f>G27+I22</f>
        <v>34141</v>
      </c>
      <c r="J27" s="39"/>
      <c r="K27" s="39"/>
      <c r="M27" s="30"/>
    </row>
    <row r="28" spans="2:14" ht="19.5" customHeight="1" x14ac:dyDescent="0.2">
      <c r="B28" s="185" t="s">
        <v>114</v>
      </c>
      <c r="C28" s="217">
        <v>2209</v>
      </c>
      <c r="D28" s="218">
        <v>2209</v>
      </c>
      <c r="E28" s="205">
        <f t="shared" ref="E28:E38" si="0">IF(OR(C28=0,C28=""),0,D28/C28)</f>
        <v>1</v>
      </c>
      <c r="F28" s="469"/>
      <c r="G28" s="469"/>
      <c r="H28" s="202">
        <f>+IF(D28="","",((D28*100%)/$G$23)+H27)</f>
        <v>0.18596000000000001</v>
      </c>
      <c r="I28" s="469"/>
      <c r="J28" s="39"/>
      <c r="K28" s="39"/>
      <c r="M28" s="30"/>
    </row>
    <row r="29" spans="2:14" ht="19.5" customHeight="1" x14ac:dyDescent="0.2">
      <c r="B29" s="185" t="s">
        <v>115</v>
      </c>
      <c r="C29" s="217">
        <v>3193</v>
      </c>
      <c r="D29" s="218">
        <v>3193</v>
      </c>
      <c r="E29" s="205">
        <f t="shared" si="0"/>
        <v>1</v>
      </c>
      <c r="F29" s="469"/>
      <c r="G29" s="469"/>
      <c r="H29" s="202">
        <f t="shared" ref="H29:H38" si="1">+IF(D29="","",((D29*100%)/$G$23)+H28)</f>
        <v>0.31368000000000001</v>
      </c>
      <c r="I29" s="469"/>
      <c r="J29" s="39"/>
      <c r="K29" s="39"/>
      <c r="M29" s="30"/>
    </row>
    <row r="30" spans="2:14" ht="19.5" customHeight="1" x14ac:dyDescent="0.25">
      <c r="B30" s="185" t="s">
        <v>116</v>
      </c>
      <c r="C30" s="217">
        <v>2900</v>
      </c>
      <c r="D30" s="218">
        <v>2900</v>
      </c>
      <c r="E30" s="205">
        <f t="shared" si="0"/>
        <v>1</v>
      </c>
      <c r="F30" s="469"/>
      <c r="G30" s="469"/>
      <c r="H30" s="202">
        <f t="shared" si="1"/>
        <v>0.42968000000000001</v>
      </c>
      <c r="I30" s="469"/>
      <c r="J30"/>
      <c r="K30"/>
      <c r="L30"/>
    </row>
    <row r="31" spans="2:14" ht="19.5" customHeight="1" x14ac:dyDescent="0.2">
      <c r="B31" s="185" t="s">
        <v>117</v>
      </c>
      <c r="C31" s="219">
        <v>2474</v>
      </c>
      <c r="D31" s="215">
        <v>2474</v>
      </c>
      <c r="E31" s="205">
        <f t="shared" si="0"/>
        <v>1</v>
      </c>
      <c r="F31" s="469"/>
      <c r="G31" s="469"/>
      <c r="H31" s="202">
        <f t="shared" si="1"/>
        <v>0.52864</v>
      </c>
      <c r="I31" s="469"/>
      <c r="J31" s="39"/>
      <c r="K31" s="39"/>
    </row>
    <row r="32" spans="2:14" ht="19.5" customHeight="1" x14ac:dyDescent="0.2">
      <c r="B32" s="185" t="s">
        <v>118</v>
      </c>
      <c r="C32" s="219">
        <v>2000</v>
      </c>
      <c r="D32" s="207"/>
      <c r="E32" s="205">
        <f t="shared" si="0"/>
        <v>0</v>
      </c>
      <c r="F32" s="469"/>
      <c r="G32" s="469"/>
      <c r="H32" s="202" t="str">
        <f t="shared" si="1"/>
        <v/>
      </c>
      <c r="I32" s="469"/>
      <c r="J32" s="39"/>
      <c r="K32" s="39"/>
    </row>
    <row r="33" spans="2:11" ht="19.5" customHeight="1" x14ac:dyDescent="0.2">
      <c r="B33" s="185" t="s">
        <v>119</v>
      </c>
      <c r="C33" s="219">
        <v>2500</v>
      </c>
      <c r="D33" s="207"/>
      <c r="E33" s="205">
        <f t="shared" si="0"/>
        <v>0</v>
      </c>
      <c r="F33" s="469"/>
      <c r="G33" s="469"/>
      <c r="H33" s="202" t="str">
        <f t="shared" si="1"/>
        <v/>
      </c>
      <c r="I33" s="469"/>
      <c r="J33" s="39"/>
      <c r="K33" s="39"/>
    </row>
    <row r="34" spans="2:11" ht="19.5" customHeight="1" x14ac:dyDescent="0.2">
      <c r="B34" s="185" t="s">
        <v>120</v>
      </c>
      <c r="C34" s="219">
        <v>2500</v>
      </c>
      <c r="D34" s="207"/>
      <c r="E34" s="205">
        <f t="shared" si="0"/>
        <v>0</v>
      </c>
      <c r="F34" s="469"/>
      <c r="G34" s="469"/>
      <c r="H34" s="202" t="str">
        <f t="shared" si="1"/>
        <v/>
      </c>
      <c r="I34" s="469"/>
      <c r="J34" s="39"/>
      <c r="K34" s="39"/>
    </row>
    <row r="35" spans="2:11" ht="19.5" customHeight="1" x14ac:dyDescent="0.2">
      <c r="B35" s="185" t="s">
        <v>121</v>
      </c>
      <c r="C35" s="219">
        <v>2000</v>
      </c>
      <c r="D35" s="207"/>
      <c r="E35" s="205">
        <f t="shared" si="0"/>
        <v>0</v>
      </c>
      <c r="F35" s="469"/>
      <c r="G35" s="469"/>
      <c r="H35" s="202" t="str">
        <f t="shared" si="1"/>
        <v/>
      </c>
      <c r="I35" s="469"/>
      <c r="J35" s="39"/>
      <c r="K35" s="39"/>
    </row>
    <row r="36" spans="2:11" ht="19.5" customHeight="1" x14ac:dyDescent="0.2">
      <c r="B36" s="185" t="s">
        <v>122</v>
      </c>
      <c r="C36" s="219">
        <v>2000</v>
      </c>
      <c r="D36" s="207"/>
      <c r="E36" s="205">
        <f t="shared" si="0"/>
        <v>0</v>
      </c>
      <c r="F36" s="469"/>
      <c r="G36" s="469"/>
      <c r="H36" s="202" t="str">
        <f t="shared" si="1"/>
        <v/>
      </c>
      <c r="I36" s="469"/>
      <c r="J36" s="39"/>
      <c r="K36" s="39"/>
    </row>
    <row r="37" spans="2:11" ht="19.5" customHeight="1" x14ac:dyDescent="0.2">
      <c r="B37" s="185" t="s">
        <v>123</v>
      </c>
      <c r="C37" s="219">
        <f>900-474</f>
        <v>426</v>
      </c>
      <c r="D37" s="207"/>
      <c r="E37" s="205">
        <f t="shared" si="0"/>
        <v>0</v>
      </c>
      <c r="F37" s="469"/>
      <c r="G37" s="469"/>
      <c r="H37" s="202" t="str">
        <f t="shared" si="1"/>
        <v/>
      </c>
      <c r="I37" s="469"/>
      <c r="J37" s="39"/>
      <c r="K37" s="39"/>
    </row>
    <row r="38" spans="2:11" ht="19.5" customHeight="1" x14ac:dyDescent="0.2">
      <c r="B38" s="185" t="s">
        <v>124</v>
      </c>
      <c r="C38" s="219">
        <v>358</v>
      </c>
      <c r="D38" s="207"/>
      <c r="E38" s="205">
        <f t="shared" si="0"/>
        <v>0</v>
      </c>
      <c r="F38" s="470"/>
      <c r="G38" s="470"/>
      <c r="H38" s="202" t="str">
        <f t="shared" si="1"/>
        <v/>
      </c>
      <c r="I38" s="470"/>
      <c r="J38" s="39"/>
      <c r="K38" s="39"/>
    </row>
    <row r="39" spans="2:11" ht="184.5" customHeight="1" x14ac:dyDescent="0.2">
      <c r="B39" s="186" t="s">
        <v>277</v>
      </c>
      <c r="C39" s="447" t="s">
        <v>375</v>
      </c>
      <c r="D39" s="448"/>
      <c r="E39" s="448"/>
      <c r="F39" s="448"/>
      <c r="G39" s="448"/>
      <c r="H39" s="448"/>
      <c r="I39" s="449"/>
      <c r="J39" s="40"/>
      <c r="K39" s="40"/>
    </row>
    <row r="40" spans="2:11" ht="54.75" customHeight="1" x14ac:dyDescent="0.2">
      <c r="B40" s="434"/>
      <c r="C40" s="324"/>
      <c r="D40" s="324"/>
      <c r="E40" s="324"/>
      <c r="F40" s="324"/>
      <c r="G40" s="324"/>
      <c r="H40" s="324"/>
      <c r="I40" s="435"/>
      <c r="J40" s="64"/>
      <c r="K40" s="64"/>
    </row>
    <row r="41" spans="2:11" ht="34.5" customHeight="1" x14ac:dyDescent="0.2">
      <c r="B41" s="436"/>
      <c r="C41" s="327"/>
      <c r="D41" s="327"/>
      <c r="E41" s="327"/>
      <c r="F41" s="327"/>
      <c r="G41" s="327"/>
      <c r="H41" s="327"/>
      <c r="I41" s="437"/>
      <c r="J41" s="40"/>
      <c r="K41" s="40"/>
    </row>
    <row r="42" spans="2:11" ht="49.5" customHeight="1" x14ac:dyDescent="0.2">
      <c r="B42" s="436"/>
      <c r="C42" s="327"/>
      <c r="D42" s="327"/>
      <c r="E42" s="327"/>
      <c r="F42" s="327"/>
      <c r="G42" s="327"/>
      <c r="H42" s="327"/>
      <c r="I42" s="437"/>
      <c r="J42" s="40"/>
      <c r="K42" s="40"/>
    </row>
    <row r="43" spans="2:11" ht="63" customHeight="1" x14ac:dyDescent="0.2">
      <c r="B43" s="436"/>
      <c r="C43" s="327"/>
      <c r="D43" s="327"/>
      <c r="E43" s="327"/>
      <c r="F43" s="327"/>
      <c r="G43" s="327"/>
      <c r="H43" s="327"/>
      <c r="I43" s="437"/>
      <c r="J43" s="40"/>
      <c r="K43" s="40"/>
    </row>
    <row r="44" spans="2:11" ht="37.5" customHeight="1" x14ac:dyDescent="0.2">
      <c r="B44" s="438"/>
      <c r="C44" s="330"/>
      <c r="D44" s="330"/>
      <c r="E44" s="330"/>
      <c r="F44" s="330"/>
      <c r="G44" s="330"/>
      <c r="H44" s="330"/>
      <c r="I44" s="439"/>
      <c r="J44" s="41"/>
      <c r="K44" s="41"/>
    </row>
    <row r="45" spans="2:11" ht="100.5" customHeight="1" x14ac:dyDescent="0.2">
      <c r="B45" s="195" t="s">
        <v>278</v>
      </c>
      <c r="C45" s="447" t="s">
        <v>376</v>
      </c>
      <c r="D45" s="448"/>
      <c r="E45" s="448"/>
      <c r="F45" s="448"/>
      <c r="G45" s="448"/>
      <c r="H45" s="448"/>
      <c r="I45" s="449"/>
      <c r="J45" s="42"/>
      <c r="K45" s="42"/>
    </row>
    <row r="46" spans="2:11" ht="32.25" customHeight="1" x14ac:dyDescent="0.2">
      <c r="B46" s="195" t="s">
        <v>279</v>
      </c>
      <c r="C46" s="447" t="s">
        <v>372</v>
      </c>
      <c r="D46" s="448"/>
      <c r="E46" s="448"/>
      <c r="F46" s="448"/>
      <c r="G46" s="448"/>
      <c r="H46" s="448"/>
      <c r="I46" s="449"/>
      <c r="J46" s="42"/>
      <c r="K46" s="42"/>
    </row>
    <row r="47" spans="2:11" ht="42" customHeight="1" x14ac:dyDescent="0.2">
      <c r="B47" s="187" t="s">
        <v>280</v>
      </c>
      <c r="C47" s="497" t="s">
        <v>377</v>
      </c>
      <c r="D47" s="498"/>
      <c r="E47" s="498"/>
      <c r="F47" s="498"/>
      <c r="G47" s="498"/>
      <c r="H47" s="498"/>
      <c r="I47" s="499"/>
      <c r="J47" s="42"/>
      <c r="K47" s="42"/>
    </row>
    <row r="48" spans="2:11" ht="22.5" customHeight="1" x14ac:dyDescent="0.2">
      <c r="B48" s="446" t="s">
        <v>236</v>
      </c>
      <c r="C48" s="446"/>
      <c r="D48" s="446"/>
      <c r="E48" s="446"/>
      <c r="F48" s="446"/>
      <c r="G48" s="446"/>
      <c r="H48" s="446"/>
      <c r="I48" s="446"/>
      <c r="J48" s="42"/>
      <c r="K48" s="42"/>
    </row>
    <row r="49" spans="2:11" ht="22.5" customHeight="1" x14ac:dyDescent="0.2">
      <c r="B49" s="430" t="s">
        <v>281</v>
      </c>
      <c r="C49" s="196" t="s">
        <v>282</v>
      </c>
      <c r="D49" s="432" t="s">
        <v>283</v>
      </c>
      <c r="E49" s="432"/>
      <c r="F49" s="432"/>
      <c r="G49" s="432" t="s">
        <v>284</v>
      </c>
      <c r="H49" s="432"/>
      <c r="I49" s="432"/>
      <c r="J49" s="43"/>
      <c r="K49" s="43"/>
    </row>
    <row r="50" spans="2:11" ht="30.75" customHeight="1" x14ac:dyDescent="0.2">
      <c r="B50" s="431"/>
      <c r="C50" s="192"/>
      <c r="D50" s="433"/>
      <c r="E50" s="433"/>
      <c r="F50" s="433"/>
      <c r="G50" s="433"/>
      <c r="H50" s="433"/>
      <c r="I50" s="433"/>
      <c r="J50" s="43"/>
      <c r="K50" s="43"/>
    </row>
    <row r="51" spans="2:11" ht="32.25" customHeight="1" x14ac:dyDescent="0.2">
      <c r="B51" s="188" t="s">
        <v>285</v>
      </c>
      <c r="C51" s="433" t="s">
        <v>373</v>
      </c>
      <c r="D51" s="433"/>
      <c r="E51" s="433"/>
      <c r="F51" s="433"/>
      <c r="G51" s="433"/>
      <c r="H51" s="433"/>
      <c r="I51" s="433"/>
      <c r="J51" s="46"/>
      <c r="K51" s="46"/>
    </row>
    <row r="52" spans="2:11" ht="28.5" customHeight="1" x14ac:dyDescent="0.2">
      <c r="B52" s="179" t="s">
        <v>286</v>
      </c>
      <c r="C52" s="450" t="s">
        <v>369</v>
      </c>
      <c r="D52" s="451"/>
      <c r="E52" s="451"/>
      <c r="F52" s="451"/>
      <c r="G52" s="451"/>
      <c r="H52" s="451"/>
      <c r="I52" s="452"/>
      <c r="J52" s="46"/>
      <c r="K52" s="46"/>
    </row>
    <row r="53" spans="2:11" ht="30" customHeight="1" x14ac:dyDescent="0.2">
      <c r="B53" s="187" t="s">
        <v>287</v>
      </c>
      <c r="C53" s="433" t="s">
        <v>304</v>
      </c>
      <c r="D53" s="433"/>
      <c r="E53" s="433"/>
      <c r="F53" s="433"/>
      <c r="G53" s="433"/>
      <c r="H53" s="433"/>
      <c r="I53" s="433"/>
      <c r="J53" s="47"/>
      <c r="K53" s="47"/>
    </row>
    <row r="54" spans="2:11" ht="31.5" customHeight="1" x14ac:dyDescent="0.2">
      <c r="B54" s="187" t="s">
        <v>288</v>
      </c>
      <c r="C54" s="433" t="s">
        <v>305</v>
      </c>
      <c r="D54" s="433"/>
      <c r="E54" s="433"/>
      <c r="F54" s="433"/>
      <c r="G54" s="433"/>
      <c r="H54" s="433"/>
      <c r="I54" s="433"/>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doiQ8IuJNZAA/LfiKZdjV5pLQhywbwyrhB2ka4cwU8YKT+igc0G2u2ltD4p2M90T9oSmiE4PlGeflkjqJ/LoKg==" saltValue="xQXs1MwIQxibC9zKPS7Ud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X60"/>
  <sheetViews>
    <sheetView topLeftCell="A25" zoomScale="82" zoomScaleNormal="82" workbookViewId="0">
      <selection activeCell="D32" sqref="D32"/>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82"/>
      <c r="C1" s="388" t="s">
        <v>25</v>
      </c>
      <c r="D1" s="388"/>
      <c r="E1" s="388"/>
      <c r="F1" s="388"/>
      <c r="G1" s="388"/>
      <c r="H1" s="388"/>
      <c r="I1" s="483"/>
      <c r="J1" s="13"/>
      <c r="K1" s="13"/>
      <c r="M1" s="14" t="s">
        <v>47</v>
      </c>
    </row>
    <row r="2" spans="2:14" ht="37.5" customHeight="1" x14ac:dyDescent="0.2">
      <c r="B2" s="482"/>
      <c r="C2" s="388" t="s">
        <v>239</v>
      </c>
      <c r="D2" s="388"/>
      <c r="E2" s="388"/>
      <c r="F2" s="388"/>
      <c r="G2" s="388"/>
      <c r="H2" s="388"/>
      <c r="I2" s="483"/>
      <c r="J2" s="13"/>
      <c r="K2" s="13"/>
      <c r="M2" s="14" t="s">
        <v>48</v>
      </c>
    </row>
    <row r="3" spans="2:14" ht="37.5" customHeight="1" x14ac:dyDescent="0.2">
      <c r="B3" s="482"/>
      <c r="C3" s="388" t="s">
        <v>240</v>
      </c>
      <c r="D3" s="388"/>
      <c r="E3" s="388"/>
      <c r="F3" s="388" t="s">
        <v>241</v>
      </c>
      <c r="G3" s="388"/>
      <c r="H3" s="388"/>
      <c r="I3" s="483"/>
      <c r="J3" s="13"/>
      <c r="K3" s="13"/>
      <c r="M3" s="14" t="s">
        <v>50</v>
      </c>
    </row>
    <row r="4" spans="2:14" ht="23.25" customHeight="1" x14ac:dyDescent="0.2">
      <c r="B4" s="484"/>
      <c r="C4" s="484"/>
      <c r="D4" s="484"/>
      <c r="E4" s="484"/>
      <c r="F4" s="484"/>
      <c r="G4" s="484"/>
      <c r="H4" s="484"/>
      <c r="I4" s="484"/>
      <c r="J4" s="15"/>
      <c r="K4" s="15"/>
    </row>
    <row r="5" spans="2:14" ht="24" customHeight="1" x14ac:dyDescent="0.2">
      <c r="B5" s="485" t="s">
        <v>234</v>
      </c>
      <c r="C5" s="485"/>
      <c r="D5" s="485"/>
      <c r="E5" s="485"/>
      <c r="F5" s="485"/>
      <c r="G5" s="485"/>
      <c r="H5" s="485"/>
      <c r="I5" s="485"/>
      <c r="J5" s="64"/>
      <c r="K5" s="64"/>
      <c r="N5" s="6" t="s">
        <v>57</v>
      </c>
    </row>
    <row r="6" spans="2:14" ht="30.75" customHeight="1" x14ac:dyDescent="0.2">
      <c r="B6" s="195" t="s">
        <v>242</v>
      </c>
      <c r="C6" s="194">
        <v>4</v>
      </c>
      <c r="D6" s="486" t="s">
        <v>243</v>
      </c>
      <c r="E6" s="486"/>
      <c r="F6" s="471" t="s">
        <v>326</v>
      </c>
      <c r="G6" s="471"/>
      <c r="H6" s="471"/>
      <c r="I6" s="471"/>
      <c r="J6" s="18"/>
      <c r="K6" s="18"/>
      <c r="M6" s="14" t="s">
        <v>60</v>
      </c>
      <c r="N6" s="6" t="s">
        <v>61</v>
      </c>
    </row>
    <row r="7" spans="2:14" ht="30.75" customHeight="1" x14ac:dyDescent="0.2">
      <c r="B7" s="195" t="s">
        <v>244</v>
      </c>
      <c r="C7" s="194" t="s">
        <v>76</v>
      </c>
      <c r="D7" s="486" t="s">
        <v>245</v>
      </c>
      <c r="E7" s="486"/>
      <c r="F7" s="471" t="s">
        <v>290</v>
      </c>
      <c r="G7" s="471"/>
      <c r="H7" s="179" t="s">
        <v>246</v>
      </c>
      <c r="I7" s="194" t="s">
        <v>76</v>
      </c>
      <c r="J7" s="20"/>
      <c r="K7" s="20"/>
      <c r="M7" s="14" t="s">
        <v>65</v>
      </c>
      <c r="N7" s="6" t="s">
        <v>66</v>
      </c>
    </row>
    <row r="8" spans="2:14" ht="30.75" customHeight="1" x14ac:dyDescent="0.2">
      <c r="B8" s="195" t="s">
        <v>247</v>
      </c>
      <c r="C8" s="471" t="s">
        <v>291</v>
      </c>
      <c r="D8" s="471"/>
      <c r="E8" s="471"/>
      <c r="F8" s="471"/>
      <c r="G8" s="179" t="s">
        <v>248</v>
      </c>
      <c r="H8" s="477">
        <v>7560</v>
      </c>
      <c r="I8" s="477"/>
      <c r="J8" s="22"/>
      <c r="K8" s="22"/>
      <c r="M8" s="14" t="s">
        <v>69</v>
      </c>
      <c r="N8" s="6" t="s">
        <v>70</v>
      </c>
    </row>
    <row r="9" spans="2:14" ht="30.75" customHeight="1" x14ac:dyDescent="0.2">
      <c r="B9" s="195" t="s">
        <v>48</v>
      </c>
      <c r="C9" s="478" t="s">
        <v>65</v>
      </c>
      <c r="D9" s="478"/>
      <c r="E9" s="478"/>
      <c r="F9" s="478"/>
      <c r="G9" s="179" t="s">
        <v>249</v>
      </c>
      <c r="H9" s="479" t="s">
        <v>165</v>
      </c>
      <c r="I9" s="479"/>
      <c r="J9" s="23"/>
      <c r="K9" s="23"/>
      <c r="M9" s="24" t="s">
        <v>73</v>
      </c>
    </row>
    <row r="10" spans="2:14" ht="30.75" customHeight="1" x14ac:dyDescent="0.2">
      <c r="B10" s="195" t="s">
        <v>250</v>
      </c>
      <c r="C10" s="480" t="s">
        <v>368</v>
      </c>
      <c r="D10" s="480"/>
      <c r="E10" s="480"/>
      <c r="F10" s="480"/>
      <c r="G10" s="480"/>
      <c r="H10" s="480"/>
      <c r="I10" s="480"/>
      <c r="J10" s="25"/>
      <c r="K10" s="25"/>
      <c r="M10" s="24"/>
    </row>
    <row r="11" spans="2:14" ht="30.75" customHeight="1" x14ac:dyDescent="0.2">
      <c r="B11" s="195" t="s">
        <v>251</v>
      </c>
      <c r="C11" s="472" t="s">
        <v>292</v>
      </c>
      <c r="D11" s="472"/>
      <c r="E11" s="472"/>
      <c r="F11" s="472"/>
      <c r="G11" s="472"/>
      <c r="H11" s="472"/>
      <c r="I11" s="472"/>
      <c r="J11" s="20"/>
      <c r="K11" s="20"/>
      <c r="M11" s="24"/>
      <c r="N11" s="6" t="s">
        <v>76</v>
      </c>
    </row>
    <row r="12" spans="2:14" ht="30.75" customHeight="1" x14ac:dyDescent="0.2">
      <c r="B12" s="195" t="s">
        <v>254</v>
      </c>
      <c r="C12" s="356" t="s">
        <v>357</v>
      </c>
      <c r="D12" s="356"/>
      <c r="E12" s="356"/>
      <c r="F12" s="356"/>
      <c r="G12" s="179" t="s">
        <v>252</v>
      </c>
      <c r="H12" s="358" t="s">
        <v>91</v>
      </c>
      <c r="I12" s="358"/>
      <c r="J12" s="20"/>
      <c r="K12" s="20"/>
      <c r="M12" s="24" t="s">
        <v>80</v>
      </c>
      <c r="N12" s="6" t="s">
        <v>81</v>
      </c>
    </row>
    <row r="13" spans="2:14" ht="30.75" customHeight="1" x14ac:dyDescent="0.2">
      <c r="B13" s="195" t="s">
        <v>255</v>
      </c>
      <c r="C13" s="481" t="s">
        <v>367</v>
      </c>
      <c r="D13" s="481"/>
      <c r="E13" s="481"/>
      <c r="F13" s="481"/>
      <c r="G13" s="179" t="s">
        <v>253</v>
      </c>
      <c r="H13" s="472" t="s">
        <v>70</v>
      </c>
      <c r="I13" s="472"/>
      <c r="J13" s="20"/>
      <c r="K13" s="20"/>
      <c r="M13" s="24" t="s">
        <v>84</v>
      </c>
    </row>
    <row r="14" spans="2:14" ht="64.5" customHeight="1" x14ac:dyDescent="0.2">
      <c r="B14" s="195" t="s">
        <v>256</v>
      </c>
      <c r="C14" s="362" t="s">
        <v>327</v>
      </c>
      <c r="D14" s="362"/>
      <c r="E14" s="362"/>
      <c r="F14" s="362"/>
      <c r="G14" s="362"/>
      <c r="H14" s="362"/>
      <c r="I14" s="362"/>
      <c r="J14" s="25"/>
      <c r="K14" s="25"/>
      <c r="M14" s="24" t="s">
        <v>86</v>
      </c>
      <c r="N14" s="6"/>
    </row>
    <row r="15" spans="2:14" ht="30.75" customHeight="1" x14ac:dyDescent="0.2">
      <c r="B15" s="195" t="s">
        <v>257</v>
      </c>
      <c r="C15" s="356" t="s">
        <v>328</v>
      </c>
      <c r="D15" s="356"/>
      <c r="E15" s="356"/>
      <c r="F15" s="356"/>
      <c r="G15" s="356"/>
      <c r="H15" s="356"/>
      <c r="I15" s="356"/>
      <c r="J15" s="26"/>
      <c r="K15" s="26"/>
      <c r="M15" s="24" t="s">
        <v>88</v>
      </c>
      <c r="N15" s="6"/>
    </row>
    <row r="16" spans="2:14" ht="20.25" customHeight="1" x14ac:dyDescent="0.2">
      <c r="B16" s="195" t="s">
        <v>258</v>
      </c>
      <c r="C16" s="471" t="s">
        <v>329</v>
      </c>
      <c r="D16" s="471"/>
      <c r="E16" s="471"/>
      <c r="F16" s="471"/>
      <c r="G16" s="471"/>
      <c r="H16" s="471"/>
      <c r="I16" s="471"/>
      <c r="J16" s="27"/>
      <c r="K16" s="27"/>
      <c r="M16" s="24"/>
      <c r="N16" s="6"/>
    </row>
    <row r="17" spans="2:14" ht="30.75" customHeight="1" x14ac:dyDescent="0.2">
      <c r="B17" s="195" t="s">
        <v>259</v>
      </c>
      <c r="C17" s="472" t="s">
        <v>318</v>
      </c>
      <c r="D17" s="473"/>
      <c r="E17" s="473"/>
      <c r="F17" s="473"/>
      <c r="G17" s="473"/>
      <c r="H17" s="473"/>
      <c r="I17" s="473"/>
      <c r="J17" s="28"/>
      <c r="K17" s="28"/>
      <c r="M17" s="24" t="s">
        <v>91</v>
      </c>
      <c r="N17" s="6"/>
    </row>
    <row r="18" spans="2:14" ht="18" customHeight="1" x14ac:dyDescent="0.2">
      <c r="B18" s="474" t="s">
        <v>265</v>
      </c>
      <c r="C18" s="475" t="s">
        <v>237</v>
      </c>
      <c r="D18" s="475"/>
      <c r="E18" s="475"/>
      <c r="F18" s="476" t="s">
        <v>238</v>
      </c>
      <c r="G18" s="476"/>
      <c r="H18" s="476"/>
      <c r="I18" s="476"/>
      <c r="J18" s="29"/>
      <c r="K18" s="29"/>
      <c r="M18" s="24" t="s">
        <v>79</v>
      </c>
      <c r="N18" s="6"/>
    </row>
    <row r="19" spans="2:14" ht="39.75" customHeight="1" x14ac:dyDescent="0.2">
      <c r="B19" s="474"/>
      <c r="C19" s="471" t="s">
        <v>330</v>
      </c>
      <c r="D19" s="471"/>
      <c r="E19" s="471"/>
      <c r="F19" s="471" t="s">
        <v>331</v>
      </c>
      <c r="G19" s="471"/>
      <c r="H19" s="471"/>
      <c r="I19" s="471"/>
      <c r="J19" s="27"/>
      <c r="K19" s="27"/>
      <c r="M19" s="24" t="s">
        <v>95</v>
      </c>
      <c r="N19" s="6"/>
    </row>
    <row r="20" spans="2:14" ht="39.75" customHeight="1" x14ac:dyDescent="0.2">
      <c r="B20" s="177" t="s">
        <v>266</v>
      </c>
      <c r="C20" s="450" t="s">
        <v>322</v>
      </c>
      <c r="D20" s="451"/>
      <c r="E20" s="452"/>
      <c r="F20" s="358" t="s">
        <v>323</v>
      </c>
      <c r="G20" s="358"/>
      <c r="H20" s="358"/>
      <c r="I20" s="359"/>
      <c r="J20" s="20"/>
      <c r="K20" s="20"/>
      <c r="M20" s="24"/>
      <c r="N20" s="6"/>
    </row>
    <row r="21" spans="2:14" ht="42" customHeight="1" x14ac:dyDescent="0.2">
      <c r="B21" s="177" t="s">
        <v>267</v>
      </c>
      <c r="C21" s="453" t="s">
        <v>332</v>
      </c>
      <c r="D21" s="454"/>
      <c r="E21" s="455"/>
      <c r="F21" s="456" t="s">
        <v>333</v>
      </c>
      <c r="G21" s="457"/>
      <c r="H21" s="457"/>
      <c r="I21" s="458"/>
      <c r="J21" s="26"/>
      <c r="K21" s="26"/>
      <c r="M21" s="30"/>
      <c r="N21" s="6"/>
    </row>
    <row r="22" spans="2:14" ht="23.25" customHeight="1" x14ac:dyDescent="0.2">
      <c r="B22" s="177" t="s">
        <v>268</v>
      </c>
      <c r="C22" s="459">
        <v>44562</v>
      </c>
      <c r="D22" s="460"/>
      <c r="E22" s="461"/>
      <c r="F22" s="179" t="s">
        <v>271</v>
      </c>
      <c r="G22" s="190">
        <v>2800</v>
      </c>
      <c r="H22" s="179" t="s">
        <v>275</v>
      </c>
      <c r="I22" s="199">
        <v>3204</v>
      </c>
      <c r="J22" s="31"/>
      <c r="K22" s="31"/>
      <c r="M22" s="30"/>
    </row>
    <row r="23" spans="2:14" ht="27" customHeight="1" x14ac:dyDescent="0.2">
      <c r="B23" s="177" t="s">
        <v>269</v>
      </c>
      <c r="C23" s="459">
        <v>44926</v>
      </c>
      <c r="D23" s="457"/>
      <c r="E23" s="462"/>
      <c r="F23" s="179" t="s">
        <v>272</v>
      </c>
      <c r="G23" s="494">
        <v>4000</v>
      </c>
      <c r="H23" s="495"/>
      <c r="I23" s="496"/>
      <c r="J23" s="32"/>
      <c r="K23" s="32"/>
      <c r="M23" s="30"/>
    </row>
    <row r="24" spans="2:14" ht="36" customHeight="1" x14ac:dyDescent="0.2">
      <c r="B24" s="178" t="s">
        <v>270</v>
      </c>
      <c r="C24" s="348" t="s">
        <v>88</v>
      </c>
      <c r="D24" s="349"/>
      <c r="E24" s="350"/>
      <c r="F24" s="198" t="s">
        <v>274</v>
      </c>
      <c r="G24" s="456" t="s">
        <v>303</v>
      </c>
      <c r="H24" s="457"/>
      <c r="I24" s="462"/>
      <c r="J24" s="29"/>
      <c r="K24" s="29"/>
      <c r="M24" s="30"/>
    </row>
    <row r="25" spans="2:14" ht="22.5" customHeight="1" x14ac:dyDescent="0.2">
      <c r="B25" s="466" t="s">
        <v>235</v>
      </c>
      <c r="C25" s="446"/>
      <c r="D25" s="446"/>
      <c r="E25" s="446"/>
      <c r="F25" s="446"/>
      <c r="G25" s="446"/>
      <c r="H25" s="446"/>
      <c r="I25" s="467"/>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9">
        <v>84</v>
      </c>
      <c r="D27" s="209">
        <v>84</v>
      </c>
      <c r="E27" s="205">
        <f>IF(OR(C27=0,C27=""),0,D27/C27)</f>
        <v>1</v>
      </c>
      <c r="F27" s="500">
        <f>SUM(C27:C38)</f>
        <v>4000</v>
      </c>
      <c r="G27" s="468">
        <f>SUM(D27:D38)</f>
        <v>1293</v>
      </c>
      <c r="H27" s="208">
        <f>+(D27*100%)/$G$23</f>
        <v>2.1000000000000001E-2</v>
      </c>
      <c r="I27" s="468">
        <f>G27+I22</f>
        <v>4497</v>
      </c>
      <c r="J27" s="39"/>
      <c r="K27" s="39"/>
      <c r="M27" s="30"/>
    </row>
    <row r="28" spans="2:14" ht="19.5" customHeight="1" x14ac:dyDescent="0.2">
      <c r="B28" s="185" t="s">
        <v>114</v>
      </c>
      <c r="C28" s="219">
        <v>150</v>
      </c>
      <c r="D28" s="209">
        <v>150</v>
      </c>
      <c r="E28" s="205">
        <f t="shared" ref="E28:E38" si="0">IF(OR(C28=0,C28=""),0,D28/C28)</f>
        <v>1</v>
      </c>
      <c r="F28" s="501"/>
      <c r="G28" s="469"/>
      <c r="H28" s="208">
        <f>+IF(D28="","",((D28*100%)/$G$23)+H27)</f>
        <v>5.8499999999999996E-2</v>
      </c>
      <c r="I28" s="469"/>
      <c r="J28" s="39"/>
      <c r="K28" s="39"/>
      <c r="M28" s="30"/>
    </row>
    <row r="29" spans="2:14" ht="19.5" customHeight="1" x14ac:dyDescent="0.2">
      <c r="B29" s="185" t="s">
        <v>115</v>
      </c>
      <c r="C29" s="219">
        <v>255</v>
      </c>
      <c r="D29" s="209">
        <v>255</v>
      </c>
      <c r="E29" s="205">
        <f t="shared" si="0"/>
        <v>1</v>
      </c>
      <c r="F29" s="501"/>
      <c r="G29" s="469"/>
      <c r="H29" s="208">
        <f t="shared" ref="H29:H38" si="1">+IF(D29="","",((D29*100%)/$G$23)+H28)</f>
        <v>0.12225</v>
      </c>
      <c r="I29" s="469"/>
      <c r="J29" s="39"/>
      <c r="K29" s="39"/>
      <c r="M29" s="30"/>
    </row>
    <row r="30" spans="2:14" ht="19.5" customHeight="1" x14ac:dyDescent="0.2">
      <c r="B30" s="185" t="s">
        <v>116</v>
      </c>
      <c r="C30" s="219">
        <v>404</v>
      </c>
      <c r="D30" s="209">
        <v>404</v>
      </c>
      <c r="E30" s="205">
        <f t="shared" si="0"/>
        <v>1</v>
      </c>
      <c r="F30" s="501"/>
      <c r="G30" s="469"/>
      <c r="H30" s="208">
        <f t="shared" si="1"/>
        <v>0.22325</v>
      </c>
      <c r="I30" s="469"/>
      <c r="J30" s="39"/>
      <c r="K30" s="39"/>
    </row>
    <row r="31" spans="2:14" ht="19.5" customHeight="1" x14ac:dyDescent="0.2">
      <c r="B31" s="185" t="s">
        <v>117</v>
      </c>
      <c r="C31" s="219">
        <v>400</v>
      </c>
      <c r="D31" s="211">
        <v>400</v>
      </c>
      <c r="E31" s="205">
        <f t="shared" si="0"/>
        <v>1</v>
      </c>
      <c r="F31" s="501"/>
      <c r="G31" s="469"/>
      <c r="H31" s="208">
        <f t="shared" si="1"/>
        <v>0.32325000000000004</v>
      </c>
      <c r="I31" s="469"/>
      <c r="J31" s="39"/>
      <c r="K31" s="39"/>
    </row>
    <row r="32" spans="2:14" ht="19.5" customHeight="1" x14ac:dyDescent="0.2">
      <c r="B32" s="185" t="s">
        <v>118</v>
      </c>
      <c r="C32" s="219">
        <v>400</v>
      </c>
      <c r="D32" s="209"/>
      <c r="E32" s="205">
        <f t="shared" si="0"/>
        <v>0</v>
      </c>
      <c r="F32" s="501"/>
      <c r="G32" s="469"/>
      <c r="H32" s="208" t="str">
        <f t="shared" si="1"/>
        <v/>
      </c>
      <c r="I32" s="469"/>
      <c r="J32" s="39"/>
      <c r="K32" s="39"/>
    </row>
    <row r="33" spans="2:11" ht="19.5" customHeight="1" x14ac:dyDescent="0.2">
      <c r="B33" s="185" t="s">
        <v>119</v>
      </c>
      <c r="C33" s="219">
        <v>300</v>
      </c>
      <c r="D33" s="209"/>
      <c r="E33" s="205">
        <f t="shared" si="0"/>
        <v>0</v>
      </c>
      <c r="F33" s="501"/>
      <c r="G33" s="469"/>
      <c r="H33" s="208" t="str">
        <f t="shared" si="1"/>
        <v/>
      </c>
      <c r="I33" s="469"/>
      <c r="J33" s="39"/>
      <c r="K33" s="39"/>
    </row>
    <row r="34" spans="2:11" ht="19.5" customHeight="1" x14ac:dyDescent="0.2">
      <c r="B34" s="185" t="s">
        <v>120</v>
      </c>
      <c r="C34" s="219">
        <v>450</v>
      </c>
      <c r="D34" s="209"/>
      <c r="E34" s="205">
        <f t="shared" si="0"/>
        <v>0</v>
      </c>
      <c r="F34" s="501"/>
      <c r="G34" s="469"/>
      <c r="H34" s="208" t="str">
        <f t="shared" si="1"/>
        <v/>
      </c>
      <c r="I34" s="469"/>
      <c r="J34" s="39"/>
      <c r="K34" s="39"/>
    </row>
    <row r="35" spans="2:11" ht="19.5" customHeight="1" x14ac:dyDescent="0.2">
      <c r="B35" s="185" t="s">
        <v>121</v>
      </c>
      <c r="C35" s="219">
        <v>400</v>
      </c>
      <c r="D35" s="209"/>
      <c r="E35" s="205">
        <f t="shared" si="0"/>
        <v>0</v>
      </c>
      <c r="F35" s="501"/>
      <c r="G35" s="469"/>
      <c r="H35" s="208" t="str">
        <f t="shared" si="1"/>
        <v/>
      </c>
      <c r="I35" s="469"/>
      <c r="J35" s="39"/>
      <c r="K35" s="39"/>
    </row>
    <row r="36" spans="2:11" ht="19.5" customHeight="1" x14ac:dyDescent="0.2">
      <c r="B36" s="185" t="s">
        <v>122</v>
      </c>
      <c r="C36" s="219">
        <v>500</v>
      </c>
      <c r="D36" s="209"/>
      <c r="E36" s="205">
        <f t="shared" si="0"/>
        <v>0</v>
      </c>
      <c r="F36" s="501"/>
      <c r="G36" s="469"/>
      <c r="H36" s="208" t="str">
        <f t="shared" si="1"/>
        <v/>
      </c>
      <c r="I36" s="469"/>
      <c r="J36" s="39"/>
      <c r="K36" s="39"/>
    </row>
    <row r="37" spans="2:11" ht="19.5" customHeight="1" x14ac:dyDescent="0.2">
      <c r="B37" s="185" t="s">
        <v>123</v>
      </c>
      <c r="C37" s="219">
        <v>350</v>
      </c>
      <c r="D37" s="209"/>
      <c r="E37" s="205">
        <f t="shared" si="0"/>
        <v>0</v>
      </c>
      <c r="F37" s="501"/>
      <c r="G37" s="469"/>
      <c r="H37" s="208" t="str">
        <f t="shared" si="1"/>
        <v/>
      </c>
      <c r="I37" s="469"/>
      <c r="J37" s="39"/>
      <c r="K37" s="39"/>
    </row>
    <row r="38" spans="2:11" ht="19.5" customHeight="1" x14ac:dyDescent="0.2">
      <c r="B38" s="185" t="s">
        <v>124</v>
      </c>
      <c r="C38" s="219">
        <v>307</v>
      </c>
      <c r="D38" s="209"/>
      <c r="E38" s="205">
        <f t="shared" si="0"/>
        <v>0</v>
      </c>
      <c r="F38" s="502"/>
      <c r="G38" s="470"/>
      <c r="H38" s="208" t="str">
        <f t="shared" si="1"/>
        <v/>
      </c>
      <c r="I38" s="470"/>
      <c r="J38" s="39"/>
      <c r="K38" s="39"/>
    </row>
    <row r="39" spans="2:11" ht="80.25" customHeight="1" x14ac:dyDescent="0.2">
      <c r="B39" s="186" t="s">
        <v>277</v>
      </c>
      <c r="C39" s="447" t="s">
        <v>379</v>
      </c>
      <c r="D39" s="448"/>
      <c r="E39" s="448"/>
      <c r="F39" s="448"/>
      <c r="G39" s="448"/>
      <c r="H39" s="448"/>
      <c r="I39" s="449"/>
      <c r="J39" s="40"/>
      <c r="K39" s="40"/>
    </row>
    <row r="40" spans="2:11" ht="34.5" customHeight="1" x14ac:dyDescent="0.2">
      <c r="B40" s="434"/>
      <c r="C40" s="324"/>
      <c r="D40" s="324"/>
      <c r="E40" s="324"/>
      <c r="F40" s="324"/>
      <c r="G40" s="324"/>
      <c r="H40" s="324"/>
      <c r="I40" s="435"/>
      <c r="J40" s="64"/>
      <c r="K40" s="64"/>
    </row>
    <row r="41" spans="2:11" ht="34.5" customHeight="1" x14ac:dyDescent="0.2">
      <c r="B41" s="436"/>
      <c r="C41" s="327"/>
      <c r="D41" s="327"/>
      <c r="E41" s="327"/>
      <c r="F41" s="327"/>
      <c r="G41" s="327"/>
      <c r="H41" s="327"/>
      <c r="I41" s="437"/>
      <c r="J41" s="40"/>
      <c r="K41" s="40"/>
    </row>
    <row r="42" spans="2:11" ht="34.5" customHeight="1" x14ac:dyDescent="0.2">
      <c r="B42" s="436"/>
      <c r="C42" s="327"/>
      <c r="D42" s="327"/>
      <c r="E42" s="327"/>
      <c r="F42" s="327"/>
      <c r="G42" s="327"/>
      <c r="H42" s="327"/>
      <c r="I42" s="437"/>
      <c r="J42" s="40"/>
      <c r="K42" s="40"/>
    </row>
    <row r="43" spans="2:11" ht="34.5" customHeight="1" x14ac:dyDescent="0.2">
      <c r="B43" s="436"/>
      <c r="C43" s="327"/>
      <c r="D43" s="327"/>
      <c r="E43" s="327"/>
      <c r="F43" s="327"/>
      <c r="G43" s="327"/>
      <c r="H43" s="327"/>
      <c r="I43" s="437"/>
      <c r="J43" s="40"/>
      <c r="K43" s="40"/>
    </row>
    <row r="44" spans="2:11" ht="34.5" customHeight="1" x14ac:dyDescent="0.2">
      <c r="B44" s="438"/>
      <c r="C44" s="330"/>
      <c r="D44" s="330"/>
      <c r="E44" s="330"/>
      <c r="F44" s="330"/>
      <c r="G44" s="330"/>
      <c r="H44" s="330"/>
      <c r="I44" s="439"/>
      <c r="J44" s="41"/>
      <c r="K44" s="41"/>
    </row>
    <row r="45" spans="2:11" ht="342" customHeight="1" x14ac:dyDescent="0.2">
      <c r="B45" s="195" t="s">
        <v>278</v>
      </c>
      <c r="C45" s="503" t="s">
        <v>380</v>
      </c>
      <c r="D45" s="504"/>
      <c r="E45" s="504"/>
      <c r="F45" s="504"/>
      <c r="G45" s="504"/>
      <c r="H45" s="504"/>
      <c r="I45" s="505"/>
      <c r="J45" s="42"/>
      <c r="K45" s="42"/>
    </row>
    <row r="46" spans="2:11" ht="32.25" customHeight="1" x14ac:dyDescent="0.2">
      <c r="B46" s="195" t="s">
        <v>279</v>
      </c>
      <c r="C46" s="503" t="s">
        <v>371</v>
      </c>
      <c r="D46" s="504"/>
      <c r="E46" s="504"/>
      <c r="F46" s="504"/>
      <c r="G46" s="504"/>
      <c r="H46" s="504"/>
      <c r="I46" s="505"/>
      <c r="J46" s="42"/>
      <c r="K46" s="42"/>
    </row>
    <row r="47" spans="2:11" ht="66" customHeight="1" x14ac:dyDescent="0.2">
      <c r="B47" s="187" t="s">
        <v>280</v>
      </c>
      <c r="C47" s="506" t="s">
        <v>362</v>
      </c>
      <c r="D47" s="507"/>
      <c r="E47" s="507"/>
      <c r="F47" s="507"/>
      <c r="G47" s="507"/>
      <c r="H47" s="507"/>
      <c r="I47" s="508"/>
      <c r="J47" s="42"/>
      <c r="K47" s="42"/>
    </row>
    <row r="48" spans="2:11" ht="22.5" customHeight="1" x14ac:dyDescent="0.2">
      <c r="B48" s="446" t="s">
        <v>236</v>
      </c>
      <c r="C48" s="446"/>
      <c r="D48" s="446"/>
      <c r="E48" s="446"/>
      <c r="F48" s="446"/>
      <c r="G48" s="446"/>
      <c r="H48" s="446"/>
      <c r="I48" s="446"/>
      <c r="J48" s="42"/>
      <c r="K48" s="42"/>
    </row>
    <row r="49" spans="2:11" ht="22.5" customHeight="1" x14ac:dyDescent="0.2">
      <c r="B49" s="430" t="s">
        <v>281</v>
      </c>
      <c r="C49" s="196" t="s">
        <v>282</v>
      </c>
      <c r="D49" s="432" t="s">
        <v>283</v>
      </c>
      <c r="E49" s="432"/>
      <c r="F49" s="432"/>
      <c r="G49" s="432" t="s">
        <v>284</v>
      </c>
      <c r="H49" s="432"/>
      <c r="I49" s="432"/>
      <c r="J49" s="43"/>
      <c r="K49" s="43"/>
    </row>
    <row r="50" spans="2:11" ht="30.75" customHeight="1" x14ac:dyDescent="0.2">
      <c r="B50" s="431"/>
      <c r="C50" s="192"/>
      <c r="D50" s="433"/>
      <c r="E50" s="433"/>
      <c r="F50" s="433"/>
      <c r="G50" s="433"/>
      <c r="H50" s="433"/>
      <c r="I50" s="433"/>
      <c r="J50" s="43"/>
      <c r="K50" s="43"/>
    </row>
    <row r="51" spans="2:11" ht="32.25" customHeight="1" x14ac:dyDescent="0.2">
      <c r="B51" s="188" t="s">
        <v>285</v>
      </c>
      <c r="C51" s="433" t="s">
        <v>370</v>
      </c>
      <c r="D51" s="433"/>
      <c r="E51" s="433"/>
      <c r="F51" s="433"/>
      <c r="G51" s="433"/>
      <c r="H51" s="433"/>
      <c r="I51" s="433"/>
      <c r="J51" s="46"/>
      <c r="K51" s="46"/>
    </row>
    <row r="52" spans="2:11" ht="28.5" customHeight="1" x14ac:dyDescent="0.2">
      <c r="B52" s="179" t="s">
        <v>286</v>
      </c>
      <c r="C52" s="450" t="s">
        <v>369</v>
      </c>
      <c r="D52" s="451"/>
      <c r="E52" s="451"/>
      <c r="F52" s="451"/>
      <c r="G52" s="451"/>
      <c r="H52" s="451"/>
      <c r="I52" s="452"/>
      <c r="J52" s="46"/>
      <c r="K52" s="46"/>
    </row>
    <row r="53" spans="2:11" ht="30" customHeight="1" x14ac:dyDescent="0.2">
      <c r="B53" s="187" t="s">
        <v>287</v>
      </c>
      <c r="C53" s="433" t="s">
        <v>304</v>
      </c>
      <c r="D53" s="433"/>
      <c r="E53" s="433"/>
      <c r="F53" s="433"/>
      <c r="G53" s="433"/>
      <c r="H53" s="433"/>
      <c r="I53" s="433"/>
      <c r="J53" s="47"/>
      <c r="K53" s="47"/>
    </row>
    <row r="54" spans="2:11" ht="31.5" customHeight="1" x14ac:dyDescent="0.2">
      <c r="B54" s="187" t="s">
        <v>288</v>
      </c>
      <c r="C54" s="433" t="s">
        <v>305</v>
      </c>
      <c r="D54" s="433"/>
      <c r="E54" s="433"/>
      <c r="F54" s="433"/>
      <c r="G54" s="433"/>
      <c r="H54" s="433"/>
      <c r="I54" s="433"/>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G8+HGGGufjmszQkp7oSoDWHL4DqFL4gAqjcWMXNZ0cN/D6TyixcRsJsvKTKR09Li5IbqUMPonvWGhqE3Ab+cw==" saltValue="TljE5r0Rq/FjYKS4kyaMF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X60"/>
  <sheetViews>
    <sheetView topLeftCell="A27" zoomScale="78" zoomScaleNormal="78" workbookViewId="0">
      <selection activeCell="C45" sqref="C45:I45"/>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82"/>
      <c r="C1" s="388" t="s">
        <v>25</v>
      </c>
      <c r="D1" s="388"/>
      <c r="E1" s="388"/>
      <c r="F1" s="388"/>
      <c r="G1" s="388"/>
      <c r="H1" s="388"/>
      <c r="I1" s="483"/>
      <c r="J1" s="13"/>
      <c r="K1" s="13"/>
      <c r="M1" s="14" t="s">
        <v>47</v>
      </c>
    </row>
    <row r="2" spans="2:14" ht="37.5" customHeight="1" x14ac:dyDescent="0.2">
      <c r="B2" s="482"/>
      <c r="C2" s="388" t="s">
        <v>239</v>
      </c>
      <c r="D2" s="388"/>
      <c r="E2" s="388"/>
      <c r="F2" s="388"/>
      <c r="G2" s="388"/>
      <c r="H2" s="388"/>
      <c r="I2" s="483"/>
      <c r="J2" s="13"/>
      <c r="K2" s="13"/>
      <c r="M2" s="14" t="s">
        <v>48</v>
      </c>
    </row>
    <row r="3" spans="2:14" ht="37.5" customHeight="1" x14ac:dyDescent="0.2">
      <c r="B3" s="482"/>
      <c r="C3" s="388" t="s">
        <v>240</v>
      </c>
      <c r="D3" s="388"/>
      <c r="E3" s="388"/>
      <c r="F3" s="388" t="s">
        <v>241</v>
      </c>
      <c r="G3" s="388"/>
      <c r="H3" s="388"/>
      <c r="I3" s="483"/>
      <c r="J3" s="13"/>
      <c r="K3" s="13"/>
      <c r="M3" s="14" t="s">
        <v>50</v>
      </c>
    </row>
    <row r="4" spans="2:14" ht="23.25" customHeight="1" x14ac:dyDescent="0.2">
      <c r="B4" s="484"/>
      <c r="C4" s="484"/>
      <c r="D4" s="484"/>
      <c r="E4" s="484"/>
      <c r="F4" s="484"/>
      <c r="G4" s="484"/>
      <c r="H4" s="484"/>
      <c r="I4" s="484"/>
      <c r="J4" s="15"/>
      <c r="K4" s="15"/>
    </row>
    <row r="5" spans="2:14" ht="24" customHeight="1" x14ac:dyDescent="0.2">
      <c r="B5" s="485" t="s">
        <v>234</v>
      </c>
      <c r="C5" s="485"/>
      <c r="D5" s="485"/>
      <c r="E5" s="485"/>
      <c r="F5" s="485"/>
      <c r="G5" s="485"/>
      <c r="H5" s="485"/>
      <c r="I5" s="485"/>
      <c r="J5" s="64"/>
      <c r="K5" s="64"/>
      <c r="N5" s="6" t="s">
        <v>57</v>
      </c>
    </row>
    <row r="6" spans="2:14" ht="30.75" customHeight="1" x14ac:dyDescent="0.2">
      <c r="B6" s="195" t="s">
        <v>242</v>
      </c>
      <c r="C6" s="194">
        <v>5</v>
      </c>
      <c r="D6" s="486" t="s">
        <v>243</v>
      </c>
      <c r="E6" s="486"/>
      <c r="F6" s="471" t="s">
        <v>334</v>
      </c>
      <c r="G6" s="471"/>
      <c r="H6" s="471"/>
      <c r="I6" s="471"/>
      <c r="J6" s="18"/>
      <c r="K6" s="18"/>
      <c r="M6" s="14" t="s">
        <v>60</v>
      </c>
      <c r="N6" s="6" t="s">
        <v>61</v>
      </c>
    </row>
    <row r="7" spans="2:14" ht="30.75" customHeight="1" x14ac:dyDescent="0.2">
      <c r="B7" s="195" t="s">
        <v>244</v>
      </c>
      <c r="C7" s="194" t="s">
        <v>76</v>
      </c>
      <c r="D7" s="486" t="s">
        <v>245</v>
      </c>
      <c r="E7" s="486"/>
      <c r="F7" s="471" t="s">
        <v>290</v>
      </c>
      <c r="G7" s="471"/>
      <c r="H7" s="179" t="s">
        <v>246</v>
      </c>
      <c r="I7" s="194" t="s">
        <v>81</v>
      </c>
      <c r="J7" s="20"/>
      <c r="K7" s="20"/>
      <c r="M7" s="14" t="s">
        <v>65</v>
      </c>
      <c r="N7" s="6" t="s">
        <v>66</v>
      </c>
    </row>
    <row r="8" spans="2:14" ht="30.75" customHeight="1" x14ac:dyDescent="0.2">
      <c r="B8" s="195" t="s">
        <v>247</v>
      </c>
      <c r="C8" s="471" t="s">
        <v>291</v>
      </c>
      <c r="D8" s="471"/>
      <c r="E8" s="471"/>
      <c r="F8" s="471"/>
      <c r="G8" s="179" t="s">
        <v>248</v>
      </c>
      <c r="H8" s="477">
        <v>7560</v>
      </c>
      <c r="I8" s="477"/>
      <c r="J8" s="22"/>
      <c r="K8" s="22"/>
      <c r="M8" s="14" t="s">
        <v>69</v>
      </c>
      <c r="N8" s="6" t="s">
        <v>70</v>
      </c>
    </row>
    <row r="9" spans="2:14" ht="30.75" customHeight="1" x14ac:dyDescent="0.2">
      <c r="B9" s="195" t="s">
        <v>48</v>
      </c>
      <c r="C9" s="478" t="s">
        <v>65</v>
      </c>
      <c r="D9" s="478"/>
      <c r="E9" s="478"/>
      <c r="F9" s="478"/>
      <c r="G9" s="179" t="s">
        <v>249</v>
      </c>
      <c r="H9" s="479" t="s">
        <v>165</v>
      </c>
      <c r="I9" s="479"/>
      <c r="J9" s="23"/>
      <c r="K9" s="23"/>
      <c r="M9" s="24" t="s">
        <v>73</v>
      </c>
    </row>
    <row r="10" spans="2:14" ht="30.75" customHeight="1" x14ac:dyDescent="0.2">
      <c r="B10" s="195" t="s">
        <v>250</v>
      </c>
      <c r="C10" s="480" t="s">
        <v>368</v>
      </c>
      <c r="D10" s="480"/>
      <c r="E10" s="480"/>
      <c r="F10" s="480"/>
      <c r="G10" s="480"/>
      <c r="H10" s="480"/>
      <c r="I10" s="480"/>
      <c r="J10" s="25"/>
      <c r="K10" s="25"/>
      <c r="M10" s="24"/>
    </row>
    <row r="11" spans="2:14" ht="30.75" customHeight="1" x14ac:dyDescent="0.2">
      <c r="B11" s="195" t="s">
        <v>251</v>
      </c>
      <c r="C11" s="472" t="s">
        <v>292</v>
      </c>
      <c r="D11" s="472"/>
      <c r="E11" s="472"/>
      <c r="F11" s="472"/>
      <c r="G11" s="472"/>
      <c r="H11" s="472"/>
      <c r="I11" s="472"/>
      <c r="J11" s="20"/>
      <c r="K11" s="20"/>
      <c r="M11" s="24"/>
      <c r="N11" s="6" t="s">
        <v>76</v>
      </c>
    </row>
    <row r="12" spans="2:14" ht="30.75" customHeight="1" x14ac:dyDescent="0.2">
      <c r="B12" s="195" t="s">
        <v>254</v>
      </c>
      <c r="C12" s="356" t="s">
        <v>358</v>
      </c>
      <c r="D12" s="356"/>
      <c r="E12" s="356"/>
      <c r="F12" s="356"/>
      <c r="G12" s="179" t="s">
        <v>252</v>
      </c>
      <c r="H12" s="358" t="s">
        <v>91</v>
      </c>
      <c r="I12" s="358"/>
      <c r="J12" s="20"/>
      <c r="K12" s="20"/>
      <c r="M12" s="24" t="s">
        <v>80</v>
      </c>
      <c r="N12" s="6" t="s">
        <v>81</v>
      </c>
    </row>
    <row r="13" spans="2:14" ht="30.75" customHeight="1" x14ac:dyDescent="0.2">
      <c r="B13" s="195" t="s">
        <v>255</v>
      </c>
      <c r="C13" s="481" t="s">
        <v>367</v>
      </c>
      <c r="D13" s="481"/>
      <c r="E13" s="481"/>
      <c r="F13" s="481"/>
      <c r="G13" s="179" t="s">
        <v>253</v>
      </c>
      <c r="H13" s="472" t="s">
        <v>70</v>
      </c>
      <c r="I13" s="472"/>
      <c r="J13" s="20"/>
      <c r="K13" s="20"/>
      <c r="M13" s="24" t="s">
        <v>84</v>
      </c>
    </row>
    <row r="14" spans="2:14" ht="64.5" customHeight="1" x14ac:dyDescent="0.2">
      <c r="B14" s="195" t="s">
        <v>256</v>
      </c>
      <c r="C14" s="362" t="s">
        <v>335</v>
      </c>
      <c r="D14" s="362"/>
      <c r="E14" s="362"/>
      <c r="F14" s="362"/>
      <c r="G14" s="362"/>
      <c r="H14" s="362"/>
      <c r="I14" s="362"/>
      <c r="J14" s="25"/>
      <c r="K14" s="25"/>
      <c r="M14" s="24" t="s">
        <v>86</v>
      </c>
      <c r="N14" s="6"/>
    </row>
    <row r="15" spans="2:14" ht="30.75" customHeight="1" x14ac:dyDescent="0.2">
      <c r="B15" s="195" t="s">
        <v>257</v>
      </c>
      <c r="C15" s="356" t="s">
        <v>328</v>
      </c>
      <c r="D15" s="356"/>
      <c r="E15" s="356"/>
      <c r="F15" s="356"/>
      <c r="G15" s="356"/>
      <c r="H15" s="356"/>
      <c r="I15" s="356"/>
      <c r="J15" s="26"/>
      <c r="K15" s="26"/>
      <c r="M15" s="24" t="s">
        <v>88</v>
      </c>
      <c r="N15" s="6"/>
    </row>
    <row r="16" spans="2:14" ht="20.25" customHeight="1" x14ac:dyDescent="0.2">
      <c r="B16" s="195" t="s">
        <v>258</v>
      </c>
      <c r="C16" s="471" t="s">
        <v>336</v>
      </c>
      <c r="D16" s="471"/>
      <c r="E16" s="471"/>
      <c r="F16" s="471"/>
      <c r="G16" s="471"/>
      <c r="H16" s="471"/>
      <c r="I16" s="471"/>
      <c r="J16" s="27"/>
      <c r="K16" s="27"/>
      <c r="M16" s="24"/>
      <c r="N16" s="6"/>
    </row>
    <row r="17" spans="2:14" ht="30.75" customHeight="1" x14ac:dyDescent="0.2">
      <c r="B17" s="195" t="s">
        <v>259</v>
      </c>
      <c r="C17" s="472" t="s">
        <v>337</v>
      </c>
      <c r="D17" s="473"/>
      <c r="E17" s="473"/>
      <c r="F17" s="473"/>
      <c r="G17" s="473"/>
      <c r="H17" s="473"/>
      <c r="I17" s="473"/>
      <c r="J17" s="28"/>
      <c r="K17" s="28"/>
      <c r="M17" s="24" t="s">
        <v>91</v>
      </c>
      <c r="N17" s="6"/>
    </row>
    <row r="18" spans="2:14" ht="18" customHeight="1" x14ac:dyDescent="0.2">
      <c r="B18" s="474" t="s">
        <v>265</v>
      </c>
      <c r="C18" s="475" t="s">
        <v>237</v>
      </c>
      <c r="D18" s="475"/>
      <c r="E18" s="475"/>
      <c r="F18" s="476" t="s">
        <v>238</v>
      </c>
      <c r="G18" s="476"/>
      <c r="H18" s="476"/>
      <c r="I18" s="476"/>
      <c r="J18" s="29"/>
      <c r="K18" s="29"/>
      <c r="M18" s="24" t="s">
        <v>79</v>
      </c>
      <c r="N18" s="6"/>
    </row>
    <row r="19" spans="2:14" ht="39.75" customHeight="1" x14ac:dyDescent="0.2">
      <c r="B19" s="474"/>
      <c r="C19" s="471" t="s">
        <v>338</v>
      </c>
      <c r="D19" s="471"/>
      <c r="E19" s="471"/>
      <c r="F19" s="471" t="s">
        <v>339</v>
      </c>
      <c r="G19" s="471"/>
      <c r="H19" s="471"/>
      <c r="I19" s="471"/>
      <c r="J19" s="27"/>
      <c r="K19" s="27"/>
      <c r="M19" s="24" t="s">
        <v>95</v>
      </c>
      <c r="N19" s="6"/>
    </row>
    <row r="20" spans="2:14" ht="39.75" customHeight="1" x14ac:dyDescent="0.2">
      <c r="B20" s="177" t="s">
        <v>266</v>
      </c>
      <c r="C20" s="450" t="s">
        <v>340</v>
      </c>
      <c r="D20" s="451"/>
      <c r="E20" s="452"/>
      <c r="F20" s="358" t="s">
        <v>341</v>
      </c>
      <c r="G20" s="358"/>
      <c r="H20" s="358"/>
      <c r="I20" s="359"/>
      <c r="J20" s="20"/>
      <c r="K20" s="20"/>
      <c r="M20" s="24"/>
      <c r="N20" s="6"/>
    </row>
    <row r="21" spans="2:14" ht="42" customHeight="1" x14ac:dyDescent="0.2">
      <c r="B21" s="177" t="s">
        <v>267</v>
      </c>
      <c r="C21" s="453" t="s">
        <v>342</v>
      </c>
      <c r="D21" s="454"/>
      <c r="E21" s="455"/>
      <c r="F21" s="456" t="s">
        <v>343</v>
      </c>
      <c r="G21" s="457"/>
      <c r="H21" s="457"/>
      <c r="I21" s="458"/>
      <c r="J21" s="26"/>
      <c r="K21" s="26"/>
      <c r="M21" s="30"/>
      <c r="N21" s="6"/>
    </row>
    <row r="22" spans="2:14" ht="32.25" customHeight="1" x14ac:dyDescent="0.2">
      <c r="B22" s="177" t="s">
        <v>268</v>
      </c>
      <c r="C22" s="459">
        <v>44562</v>
      </c>
      <c r="D22" s="460"/>
      <c r="E22" s="461"/>
      <c r="F22" s="179" t="s">
        <v>271</v>
      </c>
      <c r="G22" s="190">
        <v>390</v>
      </c>
      <c r="H22" s="179" t="s">
        <v>275</v>
      </c>
      <c r="I22" s="191">
        <v>450</v>
      </c>
      <c r="J22" s="31"/>
      <c r="K22" s="31"/>
      <c r="M22" s="30"/>
    </row>
    <row r="23" spans="2:14" ht="27" customHeight="1" x14ac:dyDescent="0.2">
      <c r="B23" s="177" t="s">
        <v>269</v>
      </c>
      <c r="C23" s="459">
        <v>44926</v>
      </c>
      <c r="D23" s="457"/>
      <c r="E23" s="462"/>
      <c r="F23" s="179" t="s">
        <v>272</v>
      </c>
      <c r="G23" s="494">
        <v>430</v>
      </c>
      <c r="H23" s="495"/>
      <c r="I23" s="496"/>
      <c r="J23" s="32"/>
      <c r="K23" s="32"/>
      <c r="M23" s="30"/>
    </row>
    <row r="24" spans="2:14" ht="30.75" customHeight="1" x14ac:dyDescent="0.2">
      <c r="B24" s="178" t="s">
        <v>270</v>
      </c>
      <c r="C24" s="348" t="s">
        <v>88</v>
      </c>
      <c r="D24" s="349"/>
      <c r="E24" s="350"/>
      <c r="F24" s="198" t="s">
        <v>274</v>
      </c>
      <c r="G24" s="456" t="s">
        <v>303</v>
      </c>
      <c r="H24" s="457"/>
      <c r="I24" s="462"/>
      <c r="J24" s="29"/>
      <c r="K24" s="29"/>
      <c r="M24" s="30"/>
    </row>
    <row r="25" spans="2:14" ht="22.5" customHeight="1" x14ac:dyDescent="0.2">
      <c r="B25" s="466" t="s">
        <v>235</v>
      </c>
      <c r="C25" s="446"/>
      <c r="D25" s="446"/>
      <c r="E25" s="446"/>
      <c r="F25" s="446"/>
      <c r="G25" s="446"/>
      <c r="H25" s="446"/>
      <c r="I25" s="467"/>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9">
        <v>17</v>
      </c>
      <c r="D27" s="210">
        <v>17</v>
      </c>
      <c r="E27" s="205">
        <f>IF(OR(C27=0,C27=""),0,D27/C27)</f>
        <v>1</v>
      </c>
      <c r="F27" s="500">
        <f>SUM(C27:C38)</f>
        <v>430</v>
      </c>
      <c r="G27" s="468">
        <f>SUM(D27:D38)</f>
        <v>133</v>
      </c>
      <c r="H27" s="208">
        <f>+(D27*100%)/$G$23</f>
        <v>3.9534883720930232E-2</v>
      </c>
      <c r="I27" s="468">
        <f>G27+I22</f>
        <v>583</v>
      </c>
      <c r="J27" s="39"/>
      <c r="K27" s="39"/>
      <c r="M27" s="30"/>
    </row>
    <row r="28" spans="2:14" ht="19.5" customHeight="1" x14ac:dyDescent="0.2">
      <c r="B28" s="185" t="s">
        <v>114</v>
      </c>
      <c r="C28" s="219">
        <v>14</v>
      </c>
      <c r="D28" s="210">
        <v>14</v>
      </c>
      <c r="E28" s="205">
        <f t="shared" ref="E28:E38" si="0">IF(OR(C28=0,C28=""),0,D28/C28)</f>
        <v>1</v>
      </c>
      <c r="F28" s="501"/>
      <c r="G28" s="469"/>
      <c r="H28" s="208">
        <f>+IF(D28="","",((D28*100%)/$G$23)+H27)</f>
        <v>7.2093023255813959E-2</v>
      </c>
      <c r="I28" s="469"/>
      <c r="J28" s="39"/>
      <c r="K28" s="39"/>
      <c r="M28" s="30"/>
    </row>
    <row r="29" spans="2:14" ht="19.5" customHeight="1" x14ac:dyDescent="0.2">
      <c r="B29" s="185" t="s">
        <v>115</v>
      </c>
      <c r="C29" s="219">
        <v>21</v>
      </c>
      <c r="D29" s="210">
        <v>21</v>
      </c>
      <c r="E29" s="205">
        <f t="shared" si="0"/>
        <v>1</v>
      </c>
      <c r="F29" s="501"/>
      <c r="G29" s="469"/>
      <c r="H29" s="208">
        <f t="shared" ref="H29:H38" si="1">+IF(D29="","",((D29*100%)/$G$23)+H28)</f>
        <v>0.12093023255813953</v>
      </c>
      <c r="I29" s="469"/>
      <c r="J29" s="39"/>
      <c r="K29" s="39"/>
      <c r="M29" s="30"/>
    </row>
    <row r="30" spans="2:14" ht="19.5" customHeight="1" x14ac:dyDescent="0.2">
      <c r="B30" s="185" t="s">
        <v>116</v>
      </c>
      <c r="C30" s="219">
        <v>40</v>
      </c>
      <c r="D30" s="210">
        <v>40</v>
      </c>
      <c r="E30" s="205">
        <f t="shared" si="0"/>
        <v>1</v>
      </c>
      <c r="F30" s="501"/>
      <c r="G30" s="469"/>
      <c r="H30" s="208">
        <f t="shared" si="1"/>
        <v>0.21395348837209302</v>
      </c>
      <c r="I30" s="469"/>
      <c r="J30" s="39"/>
      <c r="K30" s="39"/>
    </row>
    <row r="31" spans="2:14" ht="19.5" customHeight="1" x14ac:dyDescent="0.2">
      <c r="B31" s="185" t="s">
        <v>117</v>
      </c>
      <c r="C31" s="219">
        <v>41</v>
      </c>
      <c r="D31" s="212">
        <v>41</v>
      </c>
      <c r="E31" s="205">
        <f t="shared" si="0"/>
        <v>1</v>
      </c>
      <c r="F31" s="501"/>
      <c r="G31" s="469"/>
      <c r="H31" s="208">
        <f t="shared" si="1"/>
        <v>0.30930232558139537</v>
      </c>
      <c r="I31" s="469"/>
      <c r="J31" s="39"/>
      <c r="K31" s="39"/>
    </row>
    <row r="32" spans="2:14" ht="19.5" customHeight="1" x14ac:dyDescent="0.2">
      <c r="B32" s="185" t="s">
        <v>118</v>
      </c>
      <c r="C32" s="219">
        <v>42</v>
      </c>
      <c r="D32" s="210"/>
      <c r="E32" s="205">
        <f t="shared" si="0"/>
        <v>0</v>
      </c>
      <c r="F32" s="501"/>
      <c r="G32" s="469"/>
      <c r="H32" s="208" t="str">
        <f t="shared" si="1"/>
        <v/>
      </c>
      <c r="I32" s="469"/>
      <c r="J32" s="39"/>
      <c r="K32" s="39"/>
    </row>
    <row r="33" spans="2:11" ht="19.5" customHeight="1" x14ac:dyDescent="0.2">
      <c r="B33" s="185" t="s">
        <v>119</v>
      </c>
      <c r="C33" s="219">
        <v>42</v>
      </c>
      <c r="D33" s="210"/>
      <c r="E33" s="205">
        <f t="shared" si="0"/>
        <v>0</v>
      </c>
      <c r="F33" s="501"/>
      <c r="G33" s="469"/>
      <c r="H33" s="208" t="str">
        <f t="shared" si="1"/>
        <v/>
      </c>
      <c r="I33" s="469"/>
      <c r="J33" s="39"/>
      <c r="K33" s="39"/>
    </row>
    <row r="34" spans="2:11" ht="19.5" customHeight="1" x14ac:dyDescent="0.2">
      <c r="B34" s="185" t="s">
        <v>120</v>
      </c>
      <c r="C34" s="219">
        <v>42</v>
      </c>
      <c r="D34" s="210"/>
      <c r="E34" s="205">
        <f t="shared" si="0"/>
        <v>0</v>
      </c>
      <c r="F34" s="501"/>
      <c r="G34" s="469"/>
      <c r="H34" s="208" t="str">
        <f t="shared" si="1"/>
        <v/>
      </c>
      <c r="I34" s="469"/>
      <c r="J34" s="39"/>
      <c r="K34" s="39"/>
    </row>
    <row r="35" spans="2:11" ht="19.5" customHeight="1" x14ac:dyDescent="0.2">
      <c r="B35" s="185" t="s">
        <v>121</v>
      </c>
      <c r="C35" s="219">
        <v>42</v>
      </c>
      <c r="D35" s="210"/>
      <c r="E35" s="205">
        <f t="shared" si="0"/>
        <v>0</v>
      </c>
      <c r="F35" s="501"/>
      <c r="G35" s="469"/>
      <c r="H35" s="208" t="str">
        <f t="shared" si="1"/>
        <v/>
      </c>
      <c r="I35" s="469"/>
      <c r="J35" s="39"/>
      <c r="K35" s="39"/>
    </row>
    <row r="36" spans="2:11" ht="19.5" customHeight="1" x14ac:dyDescent="0.2">
      <c r="B36" s="185" t="s">
        <v>122</v>
      </c>
      <c r="C36" s="219">
        <v>43</v>
      </c>
      <c r="D36" s="210"/>
      <c r="E36" s="205">
        <f t="shared" si="0"/>
        <v>0</v>
      </c>
      <c r="F36" s="501"/>
      <c r="G36" s="469"/>
      <c r="H36" s="208" t="str">
        <f t="shared" si="1"/>
        <v/>
      </c>
      <c r="I36" s="469"/>
      <c r="J36" s="39"/>
      <c r="K36" s="39"/>
    </row>
    <row r="37" spans="2:11" ht="19.5" customHeight="1" x14ac:dyDescent="0.2">
      <c r="B37" s="185" t="s">
        <v>123</v>
      </c>
      <c r="C37" s="219">
        <v>43</v>
      </c>
      <c r="D37" s="210"/>
      <c r="E37" s="205">
        <f t="shared" si="0"/>
        <v>0</v>
      </c>
      <c r="F37" s="501"/>
      <c r="G37" s="469"/>
      <c r="H37" s="208" t="str">
        <f t="shared" si="1"/>
        <v/>
      </c>
      <c r="I37" s="469"/>
      <c r="J37" s="39"/>
      <c r="K37" s="39"/>
    </row>
    <row r="38" spans="2:11" ht="19.5" customHeight="1" x14ac:dyDescent="0.2">
      <c r="B38" s="185" t="s">
        <v>124</v>
      </c>
      <c r="C38" s="219">
        <v>43</v>
      </c>
      <c r="D38" s="210"/>
      <c r="E38" s="205">
        <f t="shared" si="0"/>
        <v>0</v>
      </c>
      <c r="F38" s="502"/>
      <c r="G38" s="470"/>
      <c r="H38" s="208" t="str">
        <f t="shared" si="1"/>
        <v/>
      </c>
      <c r="I38" s="470"/>
      <c r="J38" s="39"/>
      <c r="K38" s="39"/>
    </row>
    <row r="39" spans="2:11" ht="76.5" customHeight="1" x14ac:dyDescent="0.2">
      <c r="B39" s="186" t="s">
        <v>277</v>
      </c>
      <c r="C39" s="447" t="s">
        <v>381</v>
      </c>
      <c r="D39" s="448"/>
      <c r="E39" s="448"/>
      <c r="F39" s="448"/>
      <c r="G39" s="448"/>
      <c r="H39" s="448"/>
      <c r="I39" s="449"/>
      <c r="J39" s="40"/>
      <c r="K39" s="40"/>
    </row>
    <row r="40" spans="2:11" ht="34.5" customHeight="1" x14ac:dyDescent="0.2">
      <c r="B40" s="434"/>
      <c r="C40" s="324"/>
      <c r="D40" s="324"/>
      <c r="E40" s="324"/>
      <c r="F40" s="324"/>
      <c r="G40" s="324"/>
      <c r="H40" s="324"/>
      <c r="I40" s="435"/>
      <c r="J40" s="64"/>
      <c r="K40" s="64"/>
    </row>
    <row r="41" spans="2:11" ht="34.5" customHeight="1" x14ac:dyDescent="0.2">
      <c r="B41" s="436"/>
      <c r="C41" s="327"/>
      <c r="D41" s="327"/>
      <c r="E41" s="327"/>
      <c r="F41" s="327"/>
      <c r="G41" s="327"/>
      <c r="H41" s="327"/>
      <c r="I41" s="437"/>
      <c r="J41" s="40"/>
      <c r="K41" s="40"/>
    </row>
    <row r="42" spans="2:11" ht="34.5" customHeight="1" x14ac:dyDescent="0.2">
      <c r="B42" s="436"/>
      <c r="C42" s="327"/>
      <c r="D42" s="327"/>
      <c r="E42" s="327"/>
      <c r="F42" s="327"/>
      <c r="G42" s="327"/>
      <c r="H42" s="327"/>
      <c r="I42" s="437"/>
      <c r="J42" s="40"/>
      <c r="K42" s="40"/>
    </row>
    <row r="43" spans="2:11" ht="34.5" customHeight="1" x14ac:dyDescent="0.2">
      <c r="B43" s="436"/>
      <c r="C43" s="327"/>
      <c r="D43" s="327"/>
      <c r="E43" s="327"/>
      <c r="F43" s="327"/>
      <c r="G43" s="327"/>
      <c r="H43" s="327"/>
      <c r="I43" s="437"/>
      <c r="J43" s="40"/>
      <c r="K43" s="40"/>
    </row>
    <row r="44" spans="2:11" ht="34.5" customHeight="1" x14ac:dyDescent="0.2">
      <c r="B44" s="438"/>
      <c r="C44" s="330"/>
      <c r="D44" s="330"/>
      <c r="E44" s="330"/>
      <c r="F44" s="330"/>
      <c r="G44" s="330"/>
      <c r="H44" s="330"/>
      <c r="I44" s="439"/>
      <c r="J44" s="41"/>
      <c r="K44" s="41"/>
    </row>
    <row r="45" spans="2:11" ht="137.25" customHeight="1" x14ac:dyDescent="0.2">
      <c r="B45" s="195" t="s">
        <v>278</v>
      </c>
      <c r="C45" s="447" t="s">
        <v>382</v>
      </c>
      <c r="D45" s="448"/>
      <c r="E45" s="448"/>
      <c r="F45" s="448"/>
      <c r="G45" s="448"/>
      <c r="H45" s="448"/>
      <c r="I45" s="449"/>
      <c r="J45" s="42"/>
      <c r="K45" s="42"/>
    </row>
    <row r="46" spans="2:11" ht="32.25" customHeight="1" x14ac:dyDescent="0.2">
      <c r="B46" s="195" t="s">
        <v>279</v>
      </c>
      <c r="C46" s="447" t="s">
        <v>371</v>
      </c>
      <c r="D46" s="448"/>
      <c r="E46" s="448"/>
      <c r="F46" s="448"/>
      <c r="G46" s="448"/>
      <c r="H46" s="448"/>
      <c r="I46" s="449"/>
      <c r="J46" s="42"/>
      <c r="K46" s="42"/>
    </row>
    <row r="47" spans="2:11" ht="66" customHeight="1" x14ac:dyDescent="0.2">
      <c r="B47" s="187" t="s">
        <v>280</v>
      </c>
      <c r="C47" s="491" t="s">
        <v>363</v>
      </c>
      <c r="D47" s="509"/>
      <c r="E47" s="509"/>
      <c r="F47" s="509"/>
      <c r="G47" s="509"/>
      <c r="H47" s="509"/>
      <c r="I47" s="510"/>
      <c r="J47" s="42"/>
      <c r="K47" s="42"/>
    </row>
    <row r="48" spans="2:11" ht="22.5" customHeight="1" x14ac:dyDescent="0.2">
      <c r="B48" s="446" t="s">
        <v>236</v>
      </c>
      <c r="C48" s="446"/>
      <c r="D48" s="446"/>
      <c r="E48" s="446"/>
      <c r="F48" s="446"/>
      <c r="G48" s="446"/>
      <c r="H48" s="446"/>
      <c r="I48" s="446"/>
      <c r="J48" s="42"/>
      <c r="K48" s="42"/>
    </row>
    <row r="49" spans="2:11" ht="22.5" customHeight="1" x14ac:dyDescent="0.2">
      <c r="B49" s="430" t="s">
        <v>281</v>
      </c>
      <c r="C49" s="196" t="s">
        <v>282</v>
      </c>
      <c r="D49" s="432" t="s">
        <v>283</v>
      </c>
      <c r="E49" s="432"/>
      <c r="F49" s="432"/>
      <c r="G49" s="432" t="s">
        <v>284</v>
      </c>
      <c r="H49" s="432"/>
      <c r="I49" s="432"/>
      <c r="J49" s="43"/>
      <c r="K49" s="43"/>
    </row>
    <row r="50" spans="2:11" ht="30.75" customHeight="1" x14ac:dyDescent="0.2">
      <c r="B50" s="431"/>
      <c r="C50" s="192"/>
      <c r="D50" s="433"/>
      <c r="E50" s="433"/>
      <c r="F50" s="433"/>
      <c r="G50" s="433"/>
      <c r="H50" s="433"/>
      <c r="I50" s="433"/>
      <c r="J50" s="43"/>
      <c r="K50" s="43"/>
    </row>
    <row r="51" spans="2:11" ht="32.25" customHeight="1" x14ac:dyDescent="0.2">
      <c r="B51" s="188" t="s">
        <v>285</v>
      </c>
      <c r="C51" s="433" t="s">
        <v>370</v>
      </c>
      <c r="D51" s="433"/>
      <c r="E51" s="433"/>
      <c r="F51" s="433"/>
      <c r="G51" s="433"/>
      <c r="H51" s="433"/>
      <c r="I51" s="433"/>
      <c r="J51" s="46"/>
      <c r="K51" s="46"/>
    </row>
    <row r="52" spans="2:11" ht="28.5" customHeight="1" x14ac:dyDescent="0.2">
      <c r="B52" s="179" t="s">
        <v>286</v>
      </c>
      <c r="C52" s="450" t="s">
        <v>369</v>
      </c>
      <c r="D52" s="451"/>
      <c r="E52" s="451"/>
      <c r="F52" s="451"/>
      <c r="G52" s="451"/>
      <c r="H52" s="451"/>
      <c r="I52" s="452"/>
      <c r="J52" s="46"/>
      <c r="K52" s="46"/>
    </row>
    <row r="53" spans="2:11" ht="30" customHeight="1" x14ac:dyDescent="0.2">
      <c r="B53" s="187" t="s">
        <v>287</v>
      </c>
      <c r="C53" s="433" t="s">
        <v>304</v>
      </c>
      <c r="D53" s="433"/>
      <c r="E53" s="433"/>
      <c r="F53" s="433"/>
      <c r="G53" s="433"/>
      <c r="H53" s="433"/>
      <c r="I53" s="433"/>
      <c r="J53" s="47"/>
      <c r="K53" s="47"/>
    </row>
    <row r="54" spans="2:11" ht="31.5" customHeight="1" x14ac:dyDescent="0.2">
      <c r="B54" s="187" t="s">
        <v>288</v>
      </c>
      <c r="C54" s="433" t="s">
        <v>305</v>
      </c>
      <c r="D54" s="433"/>
      <c r="E54" s="433"/>
      <c r="F54" s="433"/>
      <c r="G54" s="433"/>
      <c r="H54" s="433"/>
      <c r="I54" s="433"/>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nTkXzm8eIleufGkgZs3efgpWwPbznhO1Pztaaw0HT999/ktwrE/ZvbILStBZcVV/AIzrjDVu33EImMaHSRPPqg==" saltValue="CZO/oX6buFwoAy0LjZnnR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X60"/>
  <sheetViews>
    <sheetView topLeftCell="A34" zoomScale="86" zoomScaleNormal="86" workbookViewId="0">
      <selection activeCell="B47" sqref="B4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82"/>
      <c r="C1" s="388" t="s">
        <v>25</v>
      </c>
      <c r="D1" s="388"/>
      <c r="E1" s="388"/>
      <c r="F1" s="388"/>
      <c r="G1" s="388"/>
      <c r="H1" s="388"/>
      <c r="I1" s="483"/>
      <c r="J1" s="13"/>
      <c r="K1" s="13"/>
      <c r="M1" s="14" t="s">
        <v>47</v>
      </c>
    </row>
    <row r="2" spans="2:14" ht="37.5" customHeight="1" x14ac:dyDescent="0.2">
      <c r="B2" s="482"/>
      <c r="C2" s="388" t="s">
        <v>239</v>
      </c>
      <c r="D2" s="388"/>
      <c r="E2" s="388"/>
      <c r="F2" s="388"/>
      <c r="G2" s="388"/>
      <c r="H2" s="388"/>
      <c r="I2" s="483"/>
      <c r="J2" s="13"/>
      <c r="K2" s="13"/>
      <c r="M2" s="14" t="s">
        <v>48</v>
      </c>
    </row>
    <row r="3" spans="2:14" ht="37.5" customHeight="1" x14ac:dyDescent="0.2">
      <c r="B3" s="482"/>
      <c r="C3" s="388" t="s">
        <v>240</v>
      </c>
      <c r="D3" s="388"/>
      <c r="E3" s="388"/>
      <c r="F3" s="388" t="s">
        <v>241</v>
      </c>
      <c r="G3" s="388"/>
      <c r="H3" s="388"/>
      <c r="I3" s="483"/>
      <c r="J3" s="13"/>
      <c r="K3" s="13"/>
      <c r="M3" s="14" t="s">
        <v>50</v>
      </c>
    </row>
    <row r="4" spans="2:14" ht="23.25" customHeight="1" x14ac:dyDescent="0.2">
      <c r="B4" s="484"/>
      <c r="C4" s="484"/>
      <c r="D4" s="484"/>
      <c r="E4" s="484"/>
      <c r="F4" s="484"/>
      <c r="G4" s="484"/>
      <c r="H4" s="484"/>
      <c r="I4" s="484"/>
      <c r="J4" s="15"/>
      <c r="K4" s="15"/>
    </row>
    <row r="5" spans="2:14" ht="24" customHeight="1" x14ac:dyDescent="0.2">
      <c r="B5" s="485" t="s">
        <v>234</v>
      </c>
      <c r="C5" s="485"/>
      <c r="D5" s="485"/>
      <c r="E5" s="485"/>
      <c r="F5" s="485"/>
      <c r="G5" s="485"/>
      <c r="H5" s="485"/>
      <c r="I5" s="485"/>
      <c r="J5" s="64"/>
      <c r="K5" s="64"/>
      <c r="N5" s="6" t="s">
        <v>57</v>
      </c>
    </row>
    <row r="6" spans="2:14" ht="30.75" customHeight="1" x14ac:dyDescent="0.2">
      <c r="B6" s="195" t="s">
        <v>242</v>
      </c>
      <c r="C6" s="194">
        <v>6</v>
      </c>
      <c r="D6" s="486" t="s">
        <v>243</v>
      </c>
      <c r="E6" s="486"/>
      <c r="F6" s="471" t="s">
        <v>344</v>
      </c>
      <c r="G6" s="471"/>
      <c r="H6" s="471"/>
      <c r="I6" s="471"/>
      <c r="J6" s="18"/>
      <c r="K6" s="18"/>
      <c r="M6" s="14" t="s">
        <v>60</v>
      </c>
      <c r="N6" s="6" t="s">
        <v>61</v>
      </c>
    </row>
    <row r="7" spans="2:14" ht="30.75" customHeight="1" x14ac:dyDescent="0.2">
      <c r="B7" s="195" t="s">
        <v>244</v>
      </c>
      <c r="C7" s="194" t="s">
        <v>81</v>
      </c>
      <c r="D7" s="486" t="s">
        <v>245</v>
      </c>
      <c r="E7" s="486"/>
      <c r="F7" s="471" t="s">
        <v>290</v>
      </c>
      <c r="G7" s="471"/>
      <c r="H7" s="179" t="s">
        <v>246</v>
      </c>
      <c r="I7" s="194" t="s">
        <v>76</v>
      </c>
      <c r="J7" s="20"/>
      <c r="K7" s="20"/>
      <c r="M7" s="14" t="s">
        <v>65</v>
      </c>
      <c r="N7" s="6" t="s">
        <v>66</v>
      </c>
    </row>
    <row r="8" spans="2:14" ht="30.75" customHeight="1" x14ac:dyDescent="0.2">
      <c r="B8" s="195" t="s">
        <v>247</v>
      </c>
      <c r="C8" s="471" t="s">
        <v>291</v>
      </c>
      <c r="D8" s="471"/>
      <c r="E8" s="471"/>
      <c r="F8" s="471"/>
      <c r="G8" s="179" t="s">
        <v>248</v>
      </c>
      <c r="H8" s="477">
        <v>7560</v>
      </c>
      <c r="I8" s="477"/>
      <c r="J8" s="22"/>
      <c r="K8" s="22"/>
      <c r="M8" s="14" t="s">
        <v>69</v>
      </c>
      <c r="N8" s="6" t="s">
        <v>70</v>
      </c>
    </row>
    <row r="9" spans="2:14" ht="30.75" customHeight="1" x14ac:dyDescent="0.2">
      <c r="B9" s="195" t="s">
        <v>48</v>
      </c>
      <c r="C9" s="478" t="s">
        <v>65</v>
      </c>
      <c r="D9" s="478"/>
      <c r="E9" s="478"/>
      <c r="F9" s="478"/>
      <c r="G9" s="179" t="s">
        <v>249</v>
      </c>
      <c r="H9" s="479" t="s">
        <v>165</v>
      </c>
      <c r="I9" s="479"/>
      <c r="J9" s="23"/>
      <c r="K9" s="23"/>
      <c r="M9" s="24" t="s">
        <v>73</v>
      </c>
    </row>
    <row r="10" spans="2:14" ht="30.75" customHeight="1" x14ac:dyDescent="0.2">
      <c r="B10" s="195" t="s">
        <v>250</v>
      </c>
      <c r="C10" s="480" t="s">
        <v>368</v>
      </c>
      <c r="D10" s="480"/>
      <c r="E10" s="480"/>
      <c r="F10" s="480"/>
      <c r="G10" s="480"/>
      <c r="H10" s="480"/>
      <c r="I10" s="480"/>
      <c r="J10" s="25"/>
      <c r="K10" s="25"/>
      <c r="M10" s="24"/>
    </row>
    <row r="11" spans="2:14" ht="30.75" customHeight="1" x14ac:dyDescent="0.2">
      <c r="B11" s="195" t="s">
        <v>251</v>
      </c>
      <c r="C11" s="472" t="s">
        <v>292</v>
      </c>
      <c r="D11" s="472"/>
      <c r="E11" s="472"/>
      <c r="F11" s="472"/>
      <c r="G11" s="472"/>
      <c r="H11" s="472"/>
      <c r="I11" s="472"/>
      <c r="J11" s="20"/>
      <c r="K11" s="20"/>
      <c r="M11" s="24"/>
      <c r="N11" s="6" t="s">
        <v>76</v>
      </c>
    </row>
    <row r="12" spans="2:14" ht="30.75" customHeight="1" x14ac:dyDescent="0.2">
      <c r="B12" s="195" t="s">
        <v>254</v>
      </c>
      <c r="C12" s="356" t="s">
        <v>359</v>
      </c>
      <c r="D12" s="356"/>
      <c r="E12" s="356"/>
      <c r="F12" s="356"/>
      <c r="G12" s="179" t="s">
        <v>252</v>
      </c>
      <c r="H12" s="358" t="s">
        <v>91</v>
      </c>
      <c r="I12" s="358"/>
      <c r="J12" s="20"/>
      <c r="K12" s="20"/>
      <c r="M12" s="24" t="s">
        <v>80</v>
      </c>
      <c r="N12" s="6" t="s">
        <v>81</v>
      </c>
    </row>
    <row r="13" spans="2:14" ht="30.75" customHeight="1" x14ac:dyDescent="0.2">
      <c r="B13" s="195" t="s">
        <v>255</v>
      </c>
      <c r="C13" s="481" t="s">
        <v>367</v>
      </c>
      <c r="D13" s="481"/>
      <c r="E13" s="481"/>
      <c r="F13" s="481"/>
      <c r="G13" s="179" t="s">
        <v>253</v>
      </c>
      <c r="H13" s="472" t="s">
        <v>70</v>
      </c>
      <c r="I13" s="472"/>
      <c r="J13" s="20"/>
      <c r="K13" s="20"/>
      <c r="M13" s="24" t="s">
        <v>84</v>
      </c>
    </row>
    <row r="14" spans="2:14" ht="64.5" customHeight="1" x14ac:dyDescent="0.2">
      <c r="B14" s="195" t="s">
        <v>256</v>
      </c>
      <c r="C14" s="362" t="s">
        <v>345</v>
      </c>
      <c r="D14" s="362"/>
      <c r="E14" s="362"/>
      <c r="F14" s="362"/>
      <c r="G14" s="362"/>
      <c r="H14" s="362"/>
      <c r="I14" s="362"/>
      <c r="J14" s="25"/>
      <c r="K14" s="25"/>
      <c r="M14" s="24" t="s">
        <v>86</v>
      </c>
      <c r="N14" s="6"/>
    </row>
    <row r="15" spans="2:14" ht="30.75" customHeight="1" x14ac:dyDescent="0.2">
      <c r="B15" s="195" t="s">
        <v>257</v>
      </c>
      <c r="C15" s="356" t="s">
        <v>366</v>
      </c>
      <c r="D15" s="356"/>
      <c r="E15" s="356"/>
      <c r="F15" s="356"/>
      <c r="G15" s="356"/>
      <c r="H15" s="356"/>
      <c r="I15" s="356"/>
      <c r="J15" s="26"/>
      <c r="K15" s="26"/>
      <c r="M15" s="24" t="s">
        <v>88</v>
      </c>
      <c r="N15" s="6"/>
    </row>
    <row r="16" spans="2:14" ht="20.25" customHeight="1" x14ac:dyDescent="0.2">
      <c r="B16" s="195" t="s">
        <v>258</v>
      </c>
      <c r="C16" s="471" t="s">
        <v>347</v>
      </c>
      <c r="D16" s="471"/>
      <c r="E16" s="471"/>
      <c r="F16" s="471"/>
      <c r="G16" s="471"/>
      <c r="H16" s="471"/>
      <c r="I16" s="471"/>
      <c r="J16" s="27"/>
      <c r="K16" s="27"/>
      <c r="M16" s="24"/>
      <c r="N16" s="6"/>
    </row>
    <row r="17" spans="2:14" ht="30.75" customHeight="1" x14ac:dyDescent="0.2">
      <c r="B17" s="195" t="s">
        <v>259</v>
      </c>
      <c r="C17" s="472" t="s">
        <v>346</v>
      </c>
      <c r="D17" s="473"/>
      <c r="E17" s="473"/>
      <c r="F17" s="473"/>
      <c r="G17" s="473"/>
      <c r="H17" s="473"/>
      <c r="I17" s="473"/>
      <c r="J17" s="28"/>
      <c r="K17" s="28"/>
      <c r="M17" s="24" t="s">
        <v>91</v>
      </c>
      <c r="N17" s="6"/>
    </row>
    <row r="18" spans="2:14" ht="18" customHeight="1" x14ac:dyDescent="0.2">
      <c r="B18" s="474" t="s">
        <v>265</v>
      </c>
      <c r="C18" s="475" t="s">
        <v>237</v>
      </c>
      <c r="D18" s="475"/>
      <c r="E18" s="475"/>
      <c r="F18" s="476" t="s">
        <v>238</v>
      </c>
      <c r="G18" s="476"/>
      <c r="H18" s="476"/>
      <c r="I18" s="476"/>
      <c r="J18" s="29"/>
      <c r="K18" s="29"/>
      <c r="M18" s="24" t="s">
        <v>79</v>
      </c>
      <c r="N18" s="6"/>
    </row>
    <row r="19" spans="2:14" ht="39.75" customHeight="1" x14ac:dyDescent="0.2">
      <c r="B19" s="474"/>
      <c r="C19" s="471" t="s">
        <v>348</v>
      </c>
      <c r="D19" s="471"/>
      <c r="E19" s="471"/>
      <c r="F19" s="471" t="s">
        <v>349</v>
      </c>
      <c r="G19" s="471"/>
      <c r="H19" s="471"/>
      <c r="I19" s="471"/>
      <c r="J19" s="27"/>
      <c r="K19" s="27"/>
      <c r="M19" s="24" t="s">
        <v>95</v>
      </c>
      <c r="N19" s="6"/>
    </row>
    <row r="20" spans="2:14" ht="39.75" customHeight="1" x14ac:dyDescent="0.2">
      <c r="B20" s="177" t="s">
        <v>266</v>
      </c>
      <c r="C20" s="450" t="s">
        <v>350</v>
      </c>
      <c r="D20" s="451"/>
      <c r="E20" s="452"/>
      <c r="F20" s="358" t="s">
        <v>351</v>
      </c>
      <c r="G20" s="358"/>
      <c r="H20" s="358"/>
      <c r="I20" s="359"/>
      <c r="J20" s="20"/>
      <c r="K20" s="20"/>
      <c r="M20" s="24"/>
      <c r="N20" s="6"/>
    </row>
    <row r="21" spans="2:14" ht="42" customHeight="1" x14ac:dyDescent="0.2">
      <c r="B21" s="177" t="s">
        <v>267</v>
      </c>
      <c r="C21" s="453" t="s">
        <v>352</v>
      </c>
      <c r="D21" s="454"/>
      <c r="E21" s="455"/>
      <c r="F21" s="456" t="s">
        <v>353</v>
      </c>
      <c r="G21" s="457"/>
      <c r="H21" s="457"/>
      <c r="I21" s="458"/>
      <c r="J21" s="26"/>
      <c r="K21" s="26"/>
      <c r="M21" s="30"/>
      <c r="N21" s="6"/>
    </row>
    <row r="22" spans="2:14" ht="23.25" customHeight="1" x14ac:dyDescent="0.2">
      <c r="B22" s="177" t="s">
        <v>268</v>
      </c>
      <c r="C22" s="459">
        <v>44562</v>
      </c>
      <c r="D22" s="460"/>
      <c r="E22" s="461"/>
      <c r="F22" s="179" t="s">
        <v>271</v>
      </c>
      <c r="G22" s="190">
        <v>13</v>
      </c>
      <c r="H22" s="179" t="s">
        <v>275</v>
      </c>
      <c r="I22" s="191">
        <v>16</v>
      </c>
      <c r="J22" s="31"/>
      <c r="K22" s="31"/>
      <c r="M22" s="30"/>
    </row>
    <row r="23" spans="2:14" ht="27" customHeight="1" x14ac:dyDescent="0.2">
      <c r="B23" s="177" t="s">
        <v>269</v>
      </c>
      <c r="C23" s="459">
        <v>44926</v>
      </c>
      <c r="D23" s="457"/>
      <c r="E23" s="462"/>
      <c r="F23" s="179" t="s">
        <v>272</v>
      </c>
      <c r="G23" s="511">
        <v>18</v>
      </c>
      <c r="H23" s="512"/>
      <c r="I23" s="513"/>
      <c r="J23" s="32"/>
      <c r="K23" s="32"/>
      <c r="M23" s="30"/>
    </row>
    <row r="24" spans="2:14" ht="30.75" customHeight="1" x14ac:dyDescent="0.2">
      <c r="B24" s="178" t="s">
        <v>270</v>
      </c>
      <c r="C24" s="348" t="s">
        <v>88</v>
      </c>
      <c r="D24" s="349"/>
      <c r="E24" s="350"/>
      <c r="F24" s="180" t="s">
        <v>274</v>
      </c>
      <c r="G24" s="456" t="s">
        <v>303</v>
      </c>
      <c r="H24" s="457"/>
      <c r="I24" s="462"/>
      <c r="J24" s="29"/>
      <c r="K24" s="29"/>
      <c r="M24" s="30"/>
    </row>
    <row r="25" spans="2:14" ht="22.5" customHeight="1" x14ac:dyDescent="0.2">
      <c r="B25" s="466" t="s">
        <v>235</v>
      </c>
      <c r="C25" s="446"/>
      <c r="D25" s="446"/>
      <c r="E25" s="446"/>
      <c r="F25" s="446"/>
      <c r="G25" s="446"/>
      <c r="H25" s="446"/>
      <c r="I25" s="467"/>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21">
        <v>0</v>
      </c>
      <c r="D27" s="209">
        <v>0</v>
      </c>
      <c r="E27" s="205">
        <f>IF(OR(C27=0,C27=""),0,D27/C27)</f>
        <v>0</v>
      </c>
      <c r="F27" s="468">
        <f>SUM(C27:C38)</f>
        <v>18</v>
      </c>
      <c r="G27" s="468">
        <f>SUM(D27:D38)</f>
        <v>7</v>
      </c>
      <c r="H27" s="208">
        <f>+(D27*100%)/$G$23</f>
        <v>0</v>
      </c>
      <c r="I27" s="468">
        <f>G27+I22</f>
        <v>23</v>
      </c>
      <c r="J27" s="39"/>
      <c r="K27" s="39"/>
      <c r="M27" s="30"/>
    </row>
    <row r="28" spans="2:14" ht="19.5" customHeight="1" x14ac:dyDescent="0.2">
      <c r="B28" s="185" t="s">
        <v>114</v>
      </c>
      <c r="C28" s="221">
        <v>1</v>
      </c>
      <c r="D28" s="209">
        <v>1</v>
      </c>
      <c r="E28" s="205">
        <f t="shared" ref="E28:E38" si="0">IF(OR(C28=0,C28=""),0,D28/C28)</f>
        <v>1</v>
      </c>
      <c r="F28" s="469"/>
      <c r="G28" s="469"/>
      <c r="H28" s="208">
        <f>+IF(D28="","",((D28*100%)/$G$23)+H27)</f>
        <v>5.5555555555555552E-2</v>
      </c>
      <c r="I28" s="469"/>
      <c r="J28" s="39"/>
      <c r="K28" s="39"/>
      <c r="M28" s="30"/>
    </row>
    <row r="29" spans="2:14" ht="19.5" customHeight="1" x14ac:dyDescent="0.2">
      <c r="B29" s="185" t="s">
        <v>115</v>
      </c>
      <c r="C29" s="221">
        <v>1</v>
      </c>
      <c r="D29" s="209">
        <v>1</v>
      </c>
      <c r="E29" s="205">
        <f t="shared" si="0"/>
        <v>1</v>
      </c>
      <c r="F29" s="469"/>
      <c r="G29" s="469"/>
      <c r="H29" s="208">
        <f t="shared" ref="H29:H38" si="1">+IF(D29="","",((D29*100%)/$G$23)+H28)</f>
        <v>0.1111111111111111</v>
      </c>
      <c r="I29" s="469"/>
      <c r="J29" s="39"/>
      <c r="K29" s="39"/>
      <c r="M29" s="30"/>
    </row>
    <row r="30" spans="2:14" ht="19.5" customHeight="1" x14ac:dyDescent="0.2">
      <c r="B30" s="185" t="s">
        <v>116</v>
      </c>
      <c r="C30" s="221">
        <v>2</v>
      </c>
      <c r="D30" s="222">
        <v>2</v>
      </c>
      <c r="E30" s="205">
        <f t="shared" si="0"/>
        <v>1</v>
      </c>
      <c r="F30" s="469"/>
      <c r="G30" s="469"/>
      <c r="H30" s="208">
        <f t="shared" si="1"/>
        <v>0.22222222222222221</v>
      </c>
      <c r="I30" s="469"/>
      <c r="J30" s="39"/>
      <c r="K30" s="39"/>
    </row>
    <row r="31" spans="2:14" ht="19.5" customHeight="1" x14ac:dyDescent="0.2">
      <c r="B31" s="185" t="s">
        <v>117</v>
      </c>
      <c r="C31" s="221">
        <v>3</v>
      </c>
      <c r="D31" s="211">
        <v>3</v>
      </c>
      <c r="E31" s="205">
        <f t="shared" si="0"/>
        <v>1</v>
      </c>
      <c r="F31" s="469"/>
      <c r="G31" s="469"/>
      <c r="H31" s="208">
        <f t="shared" si="1"/>
        <v>0.38888888888888884</v>
      </c>
      <c r="I31" s="469"/>
      <c r="J31" s="39"/>
      <c r="K31" s="39"/>
    </row>
    <row r="32" spans="2:14" ht="19.5" customHeight="1" x14ac:dyDescent="0.2">
      <c r="B32" s="185" t="s">
        <v>118</v>
      </c>
      <c r="C32" s="221">
        <v>3</v>
      </c>
      <c r="D32" s="209"/>
      <c r="E32" s="205">
        <f t="shared" si="0"/>
        <v>0</v>
      </c>
      <c r="F32" s="469"/>
      <c r="G32" s="469"/>
      <c r="H32" s="208" t="str">
        <f t="shared" si="1"/>
        <v/>
      </c>
      <c r="I32" s="469"/>
      <c r="J32" s="39"/>
      <c r="K32" s="39"/>
    </row>
    <row r="33" spans="2:11" ht="19.5" customHeight="1" x14ac:dyDescent="0.2">
      <c r="B33" s="185" t="s">
        <v>119</v>
      </c>
      <c r="C33" s="221">
        <v>2</v>
      </c>
      <c r="D33" s="209"/>
      <c r="E33" s="205">
        <f t="shared" si="0"/>
        <v>0</v>
      </c>
      <c r="F33" s="469"/>
      <c r="G33" s="469"/>
      <c r="H33" s="208" t="str">
        <f t="shared" si="1"/>
        <v/>
      </c>
      <c r="I33" s="469"/>
      <c r="J33" s="39"/>
      <c r="K33" s="39"/>
    </row>
    <row r="34" spans="2:11" ht="19.5" customHeight="1" x14ac:dyDescent="0.2">
      <c r="B34" s="185" t="s">
        <v>120</v>
      </c>
      <c r="C34" s="221">
        <v>2</v>
      </c>
      <c r="D34" s="209"/>
      <c r="E34" s="205">
        <f t="shared" si="0"/>
        <v>0</v>
      </c>
      <c r="F34" s="469"/>
      <c r="G34" s="469"/>
      <c r="H34" s="208" t="str">
        <f t="shared" si="1"/>
        <v/>
      </c>
      <c r="I34" s="469"/>
      <c r="J34" s="39"/>
      <c r="K34" s="39"/>
    </row>
    <row r="35" spans="2:11" ht="19.5" customHeight="1" x14ac:dyDescent="0.2">
      <c r="B35" s="185" t="s">
        <v>121</v>
      </c>
      <c r="C35" s="221">
        <v>2</v>
      </c>
      <c r="D35" s="209"/>
      <c r="E35" s="205">
        <f t="shared" si="0"/>
        <v>0</v>
      </c>
      <c r="F35" s="469"/>
      <c r="G35" s="469"/>
      <c r="H35" s="208" t="str">
        <f t="shared" si="1"/>
        <v/>
      </c>
      <c r="I35" s="469"/>
      <c r="J35" s="39"/>
      <c r="K35" s="39"/>
    </row>
    <row r="36" spans="2:11" ht="19.5" customHeight="1" x14ac:dyDescent="0.2">
      <c r="B36" s="185" t="s">
        <v>122</v>
      </c>
      <c r="C36" s="221">
        <v>1</v>
      </c>
      <c r="D36" s="209"/>
      <c r="E36" s="205">
        <f t="shared" si="0"/>
        <v>0</v>
      </c>
      <c r="F36" s="469"/>
      <c r="G36" s="469"/>
      <c r="H36" s="208" t="str">
        <f t="shared" si="1"/>
        <v/>
      </c>
      <c r="I36" s="469"/>
      <c r="J36" s="39"/>
      <c r="K36" s="39"/>
    </row>
    <row r="37" spans="2:11" ht="19.5" customHeight="1" x14ac:dyDescent="0.2">
      <c r="B37" s="185" t="s">
        <v>123</v>
      </c>
      <c r="C37" s="221">
        <v>1</v>
      </c>
      <c r="D37" s="209"/>
      <c r="E37" s="205">
        <f t="shared" si="0"/>
        <v>0</v>
      </c>
      <c r="F37" s="469"/>
      <c r="G37" s="469"/>
      <c r="H37" s="208" t="str">
        <f t="shared" si="1"/>
        <v/>
      </c>
      <c r="I37" s="469"/>
      <c r="J37" s="39"/>
      <c r="K37" s="39"/>
    </row>
    <row r="38" spans="2:11" ht="19.5" customHeight="1" x14ac:dyDescent="0.2">
      <c r="B38" s="185" t="s">
        <v>124</v>
      </c>
      <c r="C38" s="221">
        <v>0</v>
      </c>
      <c r="D38" s="209"/>
      <c r="E38" s="205">
        <f t="shared" si="0"/>
        <v>0</v>
      </c>
      <c r="F38" s="470"/>
      <c r="G38" s="470"/>
      <c r="H38" s="208" t="str">
        <f t="shared" si="1"/>
        <v/>
      </c>
      <c r="I38" s="470"/>
      <c r="J38" s="39"/>
      <c r="K38" s="39"/>
    </row>
    <row r="39" spans="2:11" ht="111" customHeight="1" x14ac:dyDescent="0.2">
      <c r="B39" s="186" t="s">
        <v>277</v>
      </c>
      <c r="C39" s="447" t="s">
        <v>384</v>
      </c>
      <c r="D39" s="448"/>
      <c r="E39" s="448"/>
      <c r="F39" s="448"/>
      <c r="G39" s="448"/>
      <c r="H39" s="448"/>
      <c r="I39" s="449"/>
      <c r="J39" s="40"/>
      <c r="K39" s="40"/>
    </row>
    <row r="40" spans="2:11" ht="55.5" customHeight="1" x14ac:dyDescent="0.2">
      <c r="B40" s="434"/>
      <c r="C40" s="324"/>
      <c r="D40" s="324"/>
      <c r="E40" s="324"/>
      <c r="F40" s="324"/>
      <c r="G40" s="324"/>
      <c r="H40" s="324"/>
      <c r="I40" s="435"/>
      <c r="J40" s="64"/>
      <c r="K40" s="64"/>
    </row>
    <row r="41" spans="2:11" ht="55.5" customHeight="1" x14ac:dyDescent="0.2">
      <c r="B41" s="436"/>
      <c r="C41" s="327"/>
      <c r="D41" s="327"/>
      <c r="E41" s="327"/>
      <c r="F41" s="327"/>
      <c r="G41" s="327"/>
      <c r="H41" s="327"/>
      <c r="I41" s="437"/>
      <c r="J41" s="40"/>
      <c r="K41" s="40"/>
    </row>
    <row r="42" spans="2:11" ht="56.25" customHeight="1" x14ac:dyDescent="0.2">
      <c r="B42" s="436"/>
      <c r="C42" s="327"/>
      <c r="D42" s="327"/>
      <c r="E42" s="327"/>
      <c r="F42" s="327"/>
      <c r="G42" s="327"/>
      <c r="H42" s="327"/>
      <c r="I42" s="437"/>
      <c r="J42" s="40"/>
      <c r="K42" s="40"/>
    </row>
    <row r="43" spans="2:11" ht="27" customHeight="1" x14ac:dyDescent="0.2">
      <c r="B43" s="436"/>
      <c r="C43" s="327"/>
      <c r="D43" s="327"/>
      <c r="E43" s="327"/>
      <c r="F43" s="327"/>
      <c r="G43" s="327"/>
      <c r="H43" s="327"/>
      <c r="I43" s="437"/>
      <c r="J43" s="40"/>
      <c r="K43" s="40"/>
    </row>
    <row r="44" spans="2:11" ht="21.75" customHeight="1" x14ac:dyDescent="0.2">
      <c r="B44" s="438"/>
      <c r="C44" s="330"/>
      <c r="D44" s="330"/>
      <c r="E44" s="330"/>
      <c r="F44" s="330"/>
      <c r="G44" s="330"/>
      <c r="H44" s="330"/>
      <c r="I44" s="439"/>
      <c r="J44" s="41"/>
      <c r="K44" s="41"/>
    </row>
    <row r="45" spans="2:11" ht="256.5" customHeight="1" x14ac:dyDescent="0.2">
      <c r="B45" s="195" t="s">
        <v>278</v>
      </c>
      <c r="C45" s="447" t="s">
        <v>386</v>
      </c>
      <c r="D45" s="448"/>
      <c r="E45" s="448"/>
      <c r="F45" s="448"/>
      <c r="G45" s="448"/>
      <c r="H45" s="448"/>
      <c r="I45" s="449"/>
      <c r="J45" s="42"/>
      <c r="K45" s="42"/>
    </row>
    <row r="46" spans="2:11" ht="48" customHeight="1" x14ac:dyDescent="0.2">
      <c r="B46" s="195" t="s">
        <v>279</v>
      </c>
      <c r="C46" s="447" t="s">
        <v>371</v>
      </c>
      <c r="D46" s="448"/>
      <c r="E46" s="448"/>
      <c r="F46" s="448"/>
      <c r="G46" s="448"/>
      <c r="H46" s="448"/>
      <c r="I46" s="449"/>
      <c r="J46" s="42"/>
      <c r="K46" s="42"/>
    </row>
    <row r="47" spans="2:11" ht="97.5" customHeight="1" x14ac:dyDescent="0.2">
      <c r="B47" s="187" t="s">
        <v>280</v>
      </c>
      <c r="C47" s="491" t="s">
        <v>385</v>
      </c>
      <c r="D47" s="509"/>
      <c r="E47" s="509"/>
      <c r="F47" s="509"/>
      <c r="G47" s="509"/>
      <c r="H47" s="509"/>
      <c r="I47" s="510"/>
      <c r="J47" s="42"/>
      <c r="K47" s="42"/>
    </row>
    <row r="48" spans="2:11" ht="22.5" customHeight="1" x14ac:dyDescent="0.2">
      <c r="B48" s="446" t="s">
        <v>236</v>
      </c>
      <c r="C48" s="446"/>
      <c r="D48" s="446"/>
      <c r="E48" s="446"/>
      <c r="F48" s="446"/>
      <c r="G48" s="446"/>
      <c r="H48" s="446"/>
      <c r="I48" s="446"/>
      <c r="J48" s="42"/>
      <c r="K48" s="42"/>
    </row>
    <row r="49" spans="2:11" ht="22.5" customHeight="1" x14ac:dyDescent="0.2">
      <c r="B49" s="430" t="s">
        <v>281</v>
      </c>
      <c r="C49" s="196" t="s">
        <v>282</v>
      </c>
      <c r="D49" s="432" t="s">
        <v>283</v>
      </c>
      <c r="E49" s="432"/>
      <c r="F49" s="432"/>
      <c r="G49" s="432" t="s">
        <v>284</v>
      </c>
      <c r="H49" s="432"/>
      <c r="I49" s="432"/>
      <c r="J49" s="43"/>
      <c r="K49" s="43"/>
    </row>
    <row r="50" spans="2:11" ht="30.75" customHeight="1" x14ac:dyDescent="0.2">
      <c r="B50" s="431"/>
      <c r="C50" s="192"/>
      <c r="D50" s="433"/>
      <c r="E50" s="433"/>
      <c r="F50" s="433"/>
      <c r="G50" s="433"/>
      <c r="H50" s="433"/>
      <c r="I50" s="433"/>
      <c r="J50" s="43"/>
      <c r="K50" s="43"/>
    </row>
    <row r="51" spans="2:11" ht="32.25" customHeight="1" x14ac:dyDescent="0.2">
      <c r="B51" s="188" t="s">
        <v>285</v>
      </c>
      <c r="C51" s="433" t="s">
        <v>365</v>
      </c>
      <c r="D51" s="433"/>
      <c r="E51" s="433"/>
      <c r="F51" s="433"/>
      <c r="G51" s="433"/>
      <c r="H51" s="433"/>
      <c r="I51" s="433"/>
      <c r="J51" s="46"/>
      <c r="K51" s="46"/>
    </row>
    <row r="52" spans="2:11" ht="28.5" customHeight="1" x14ac:dyDescent="0.2">
      <c r="B52" s="179" t="s">
        <v>286</v>
      </c>
      <c r="C52" s="450" t="s">
        <v>369</v>
      </c>
      <c r="D52" s="451"/>
      <c r="E52" s="451"/>
      <c r="F52" s="451"/>
      <c r="G52" s="451"/>
      <c r="H52" s="451"/>
      <c r="I52" s="452"/>
      <c r="J52" s="46"/>
      <c r="K52" s="46"/>
    </row>
    <row r="53" spans="2:11" ht="30" customHeight="1" x14ac:dyDescent="0.2">
      <c r="B53" s="187" t="s">
        <v>287</v>
      </c>
      <c r="C53" s="433" t="s">
        <v>304</v>
      </c>
      <c r="D53" s="433"/>
      <c r="E53" s="433"/>
      <c r="F53" s="433"/>
      <c r="G53" s="433"/>
      <c r="H53" s="433"/>
      <c r="I53" s="433"/>
      <c r="J53" s="47"/>
      <c r="K53" s="47"/>
    </row>
    <row r="54" spans="2:11" ht="31.5" customHeight="1" x14ac:dyDescent="0.2">
      <c r="B54" s="187" t="s">
        <v>288</v>
      </c>
      <c r="C54" s="433" t="s">
        <v>305</v>
      </c>
      <c r="D54" s="433"/>
      <c r="E54" s="433"/>
      <c r="F54" s="433"/>
      <c r="G54" s="433"/>
      <c r="H54" s="433"/>
      <c r="I54" s="433"/>
      <c r="J54" s="53"/>
      <c r="K54" s="53"/>
    </row>
    <row r="55" spans="2:11" ht="12.75" customHeight="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ZSfPklJEwidYZCvHKDAUHAN0wv/ykHw6PojhxaI5JrKjfJRBtle8gSJM3E1GZ5aY9GlcmunvPik1vVX7WMgzjw==" saltValue="hZIZOh85X4v/daAA8esR/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89"/>
      <c r="C2" s="387" t="s">
        <v>24</v>
      </c>
      <c r="D2" s="387"/>
      <c r="E2" s="387"/>
      <c r="F2" s="387"/>
      <c r="G2" s="387"/>
      <c r="H2" s="387"/>
      <c r="I2" s="391"/>
      <c r="J2" s="13"/>
      <c r="K2" s="13"/>
      <c r="M2" s="14" t="s">
        <v>47</v>
      </c>
    </row>
    <row r="3" spans="2:14" ht="25.5" customHeight="1" x14ac:dyDescent="0.2">
      <c r="B3" s="390"/>
      <c r="C3" s="388" t="s">
        <v>25</v>
      </c>
      <c r="D3" s="388"/>
      <c r="E3" s="388"/>
      <c r="F3" s="388"/>
      <c r="G3" s="388"/>
      <c r="H3" s="388"/>
      <c r="I3" s="392"/>
      <c r="J3" s="13"/>
      <c r="K3" s="13"/>
      <c r="M3" s="14" t="s">
        <v>48</v>
      </c>
    </row>
    <row r="4" spans="2:14" ht="25.5" customHeight="1" x14ac:dyDescent="0.2">
      <c r="B4" s="390"/>
      <c r="C4" s="388" t="s">
        <v>49</v>
      </c>
      <c r="D4" s="388"/>
      <c r="E4" s="388"/>
      <c r="F4" s="388"/>
      <c r="G4" s="388"/>
      <c r="H4" s="388"/>
      <c r="I4" s="392"/>
      <c r="J4" s="13"/>
      <c r="K4" s="13"/>
      <c r="M4" s="14" t="s">
        <v>50</v>
      </c>
    </row>
    <row r="5" spans="2:14" ht="25.5" customHeight="1" x14ac:dyDescent="0.2">
      <c r="B5" s="390"/>
      <c r="C5" s="388" t="s">
        <v>51</v>
      </c>
      <c r="D5" s="388"/>
      <c r="E5" s="388"/>
      <c r="F5" s="388"/>
      <c r="G5" s="393" t="s">
        <v>52</v>
      </c>
      <c r="H5" s="393"/>
      <c r="I5" s="392"/>
      <c r="J5" s="13"/>
      <c r="K5" s="13"/>
      <c r="M5" s="14" t="s">
        <v>53</v>
      </c>
    </row>
    <row r="6" spans="2:14" ht="23.25" customHeight="1" x14ac:dyDescent="0.2">
      <c r="B6" s="372" t="s">
        <v>54</v>
      </c>
      <c r="C6" s="373"/>
      <c r="D6" s="373"/>
      <c r="E6" s="373"/>
      <c r="F6" s="373"/>
      <c r="G6" s="373"/>
      <c r="H6" s="373"/>
      <c r="I6" s="374"/>
      <c r="J6" s="15"/>
      <c r="K6" s="15"/>
    </row>
    <row r="7" spans="2:14" ht="24" customHeight="1" x14ac:dyDescent="0.2">
      <c r="B7" s="375" t="s">
        <v>55</v>
      </c>
      <c r="C7" s="376"/>
      <c r="D7" s="376"/>
      <c r="E7" s="376"/>
      <c r="F7" s="376"/>
      <c r="G7" s="376"/>
      <c r="H7" s="376"/>
      <c r="I7" s="377"/>
      <c r="J7" s="16"/>
      <c r="K7" s="16"/>
    </row>
    <row r="8" spans="2:14" ht="24" customHeight="1" x14ac:dyDescent="0.2">
      <c r="B8" s="378" t="s">
        <v>56</v>
      </c>
      <c r="C8" s="379"/>
      <c r="D8" s="379"/>
      <c r="E8" s="379"/>
      <c r="F8" s="379"/>
      <c r="G8" s="379"/>
      <c r="H8" s="379"/>
      <c r="I8" s="380"/>
      <c r="J8" s="64"/>
      <c r="K8" s="64"/>
      <c r="N8" s="6" t="s">
        <v>57</v>
      </c>
    </row>
    <row r="9" spans="2:14" ht="30.75" customHeight="1" x14ac:dyDescent="0.2">
      <c r="B9" s="104" t="s">
        <v>58</v>
      </c>
      <c r="C9" s="65">
        <v>14</v>
      </c>
      <c r="D9" s="384" t="s">
        <v>59</v>
      </c>
      <c r="E9" s="384"/>
      <c r="F9" s="335" t="s">
        <v>207</v>
      </c>
      <c r="G9" s="336"/>
      <c r="H9" s="336"/>
      <c r="I9" s="337"/>
      <c r="J9" s="18"/>
      <c r="K9" s="18"/>
      <c r="M9" s="14" t="s">
        <v>60</v>
      </c>
      <c r="N9" s="6" t="s">
        <v>61</v>
      </c>
    </row>
    <row r="10" spans="2:14" ht="30.75" customHeight="1" x14ac:dyDescent="0.2">
      <c r="B10" s="21" t="s">
        <v>62</v>
      </c>
      <c r="C10" s="66" t="s">
        <v>81</v>
      </c>
      <c r="D10" s="385" t="s">
        <v>63</v>
      </c>
      <c r="E10" s="386"/>
      <c r="F10" s="369" t="s">
        <v>155</v>
      </c>
      <c r="G10" s="370"/>
      <c r="H10" s="19" t="s">
        <v>64</v>
      </c>
      <c r="I10" s="82" t="s">
        <v>81</v>
      </c>
      <c r="J10" s="20"/>
      <c r="K10" s="20"/>
      <c r="M10" s="14" t="s">
        <v>65</v>
      </c>
      <c r="N10" s="6" t="s">
        <v>66</v>
      </c>
    </row>
    <row r="11" spans="2:14" ht="30.75" customHeight="1" x14ac:dyDescent="0.2">
      <c r="B11" s="21" t="s">
        <v>67</v>
      </c>
      <c r="C11" s="381" t="s">
        <v>156</v>
      </c>
      <c r="D11" s="381"/>
      <c r="E11" s="381"/>
      <c r="F11" s="381"/>
      <c r="G11" s="19" t="s">
        <v>68</v>
      </c>
      <c r="H11" s="382">
        <v>1032</v>
      </c>
      <c r="I11" s="383"/>
      <c r="J11" s="22"/>
      <c r="K11" s="22"/>
      <c r="M11" s="14" t="s">
        <v>69</v>
      </c>
      <c r="N11" s="6" t="s">
        <v>70</v>
      </c>
    </row>
    <row r="12" spans="2:14" ht="30.75" customHeight="1" x14ac:dyDescent="0.2">
      <c r="B12" s="21" t="s">
        <v>71</v>
      </c>
      <c r="C12" s="366" t="s">
        <v>65</v>
      </c>
      <c r="D12" s="366"/>
      <c r="E12" s="366"/>
      <c r="F12" s="366"/>
      <c r="G12" s="19" t="s">
        <v>72</v>
      </c>
      <c r="H12" s="514" t="s">
        <v>165</v>
      </c>
      <c r="I12" s="515"/>
      <c r="J12" s="23"/>
      <c r="K12" s="23"/>
      <c r="M12" s="24" t="s">
        <v>73</v>
      </c>
    </row>
    <row r="13" spans="2:14" ht="30.75" customHeight="1" x14ac:dyDescent="0.2">
      <c r="B13" s="21" t="s">
        <v>74</v>
      </c>
      <c r="C13" s="362" t="s">
        <v>45</v>
      </c>
      <c r="D13" s="362"/>
      <c r="E13" s="362"/>
      <c r="F13" s="362"/>
      <c r="G13" s="362"/>
      <c r="H13" s="362"/>
      <c r="I13" s="363"/>
      <c r="J13" s="25"/>
      <c r="K13" s="25"/>
      <c r="M13" s="24"/>
    </row>
    <row r="14" spans="2:14" ht="30.75" customHeight="1" x14ac:dyDescent="0.2">
      <c r="B14" s="21" t="s">
        <v>75</v>
      </c>
      <c r="C14" s="369" t="s">
        <v>153</v>
      </c>
      <c r="D14" s="370"/>
      <c r="E14" s="370"/>
      <c r="F14" s="370"/>
      <c r="G14" s="370"/>
      <c r="H14" s="370"/>
      <c r="I14" s="371"/>
      <c r="J14" s="20"/>
      <c r="K14" s="20"/>
      <c r="M14" s="24"/>
      <c r="N14" s="6" t="s">
        <v>76</v>
      </c>
    </row>
    <row r="15" spans="2:14" ht="30.75" customHeight="1" x14ac:dyDescent="0.2">
      <c r="B15" s="21" t="s">
        <v>77</v>
      </c>
      <c r="C15" s="335" t="s">
        <v>166</v>
      </c>
      <c r="D15" s="336"/>
      <c r="E15" s="336"/>
      <c r="F15" s="516"/>
      <c r="G15" s="19" t="s">
        <v>78</v>
      </c>
      <c r="H15" s="358" t="s">
        <v>91</v>
      </c>
      <c r="I15" s="359"/>
      <c r="J15" s="20"/>
      <c r="K15" s="20"/>
      <c r="M15" s="24" t="s">
        <v>80</v>
      </c>
      <c r="N15" s="6" t="s">
        <v>81</v>
      </c>
    </row>
    <row r="16" spans="2:14" ht="30.75" customHeight="1" x14ac:dyDescent="0.2">
      <c r="B16" s="21" t="s">
        <v>82</v>
      </c>
      <c r="C16" s="360" t="s">
        <v>215</v>
      </c>
      <c r="D16" s="361"/>
      <c r="E16" s="361"/>
      <c r="F16" s="361"/>
      <c r="G16" s="19" t="s">
        <v>83</v>
      </c>
      <c r="H16" s="358" t="s">
        <v>70</v>
      </c>
      <c r="I16" s="359"/>
      <c r="J16" s="20"/>
      <c r="K16" s="20"/>
      <c r="M16" s="24" t="s">
        <v>84</v>
      </c>
    </row>
    <row r="17" spans="2:14" ht="36" customHeight="1" x14ac:dyDescent="0.2">
      <c r="B17" s="21" t="s">
        <v>85</v>
      </c>
      <c r="C17" s="517" t="s">
        <v>167</v>
      </c>
      <c r="D17" s="518"/>
      <c r="E17" s="518"/>
      <c r="F17" s="518"/>
      <c r="G17" s="518"/>
      <c r="H17" s="518"/>
      <c r="I17" s="519"/>
      <c r="J17" s="25"/>
      <c r="K17" s="25"/>
      <c r="M17" s="24" t="s">
        <v>86</v>
      </c>
      <c r="N17" s="6" t="s">
        <v>39</v>
      </c>
    </row>
    <row r="18" spans="2:14" ht="30.75" customHeight="1" x14ac:dyDescent="0.2">
      <c r="B18" s="21" t="s">
        <v>87</v>
      </c>
      <c r="C18" s="335" t="s">
        <v>168</v>
      </c>
      <c r="D18" s="336"/>
      <c r="E18" s="336"/>
      <c r="F18" s="336"/>
      <c r="G18" s="336"/>
      <c r="H18" s="336"/>
      <c r="I18" s="337"/>
      <c r="J18" s="26"/>
      <c r="K18" s="26"/>
      <c r="M18" s="24" t="s">
        <v>88</v>
      </c>
      <c r="N18" s="6" t="s">
        <v>40</v>
      </c>
    </row>
    <row r="19" spans="2:14" ht="30.75" customHeight="1" x14ac:dyDescent="0.2">
      <c r="B19" s="21" t="s">
        <v>89</v>
      </c>
      <c r="C19" s="456" t="s">
        <v>200</v>
      </c>
      <c r="D19" s="457"/>
      <c r="E19" s="457"/>
      <c r="F19" s="457"/>
      <c r="G19" s="457"/>
      <c r="H19" s="457"/>
      <c r="I19" s="458"/>
      <c r="J19" s="27"/>
      <c r="K19" s="27"/>
      <c r="M19" s="24"/>
      <c r="N19" s="6" t="s">
        <v>41</v>
      </c>
    </row>
    <row r="20" spans="2:14" ht="30.75" customHeight="1" x14ac:dyDescent="0.2">
      <c r="B20" s="21" t="s">
        <v>90</v>
      </c>
      <c r="C20" s="520" t="s">
        <v>152</v>
      </c>
      <c r="D20" s="521"/>
      <c r="E20" s="521"/>
      <c r="F20" s="521"/>
      <c r="G20" s="521"/>
      <c r="H20" s="521"/>
      <c r="I20" s="522"/>
      <c r="J20" s="28"/>
      <c r="K20" s="28"/>
      <c r="M20" s="24" t="s">
        <v>91</v>
      </c>
      <c r="N20" s="6" t="s">
        <v>42</v>
      </c>
    </row>
    <row r="21" spans="2:14" ht="27.75" customHeight="1" x14ac:dyDescent="0.2">
      <c r="B21" s="351" t="s">
        <v>92</v>
      </c>
      <c r="C21" s="353" t="s">
        <v>93</v>
      </c>
      <c r="D21" s="353"/>
      <c r="E21" s="353"/>
      <c r="F21" s="354" t="s">
        <v>94</v>
      </c>
      <c r="G21" s="354"/>
      <c r="H21" s="354"/>
      <c r="I21" s="355"/>
      <c r="J21" s="29"/>
      <c r="K21" s="29"/>
      <c r="M21" s="24" t="s">
        <v>79</v>
      </c>
      <c r="N21" s="6" t="s">
        <v>43</v>
      </c>
    </row>
    <row r="22" spans="2:14" ht="27" customHeight="1" x14ac:dyDescent="0.2">
      <c r="B22" s="352"/>
      <c r="C22" s="456" t="s">
        <v>169</v>
      </c>
      <c r="D22" s="457"/>
      <c r="E22" s="462"/>
      <c r="F22" s="456" t="s">
        <v>171</v>
      </c>
      <c r="G22" s="457"/>
      <c r="H22" s="457"/>
      <c r="I22" s="458"/>
      <c r="J22" s="27"/>
      <c r="K22" s="27"/>
      <c r="M22" s="24" t="s">
        <v>95</v>
      </c>
      <c r="N22" s="6" t="s">
        <v>44</v>
      </c>
    </row>
    <row r="23" spans="2:14" ht="39.75" customHeight="1" x14ac:dyDescent="0.2">
      <c r="B23" s="21" t="s">
        <v>96</v>
      </c>
      <c r="C23" s="369" t="s">
        <v>152</v>
      </c>
      <c r="D23" s="370"/>
      <c r="E23" s="523"/>
      <c r="F23" s="369" t="s">
        <v>152</v>
      </c>
      <c r="G23" s="370"/>
      <c r="H23" s="370"/>
      <c r="I23" s="371"/>
      <c r="J23" s="20"/>
      <c r="K23" s="20"/>
      <c r="M23" s="24"/>
      <c r="N23" s="6" t="s">
        <v>45</v>
      </c>
    </row>
    <row r="24" spans="2:14" ht="44.25" customHeight="1" x14ac:dyDescent="0.2">
      <c r="B24" s="21" t="s">
        <v>97</v>
      </c>
      <c r="C24" s="453" t="s">
        <v>170</v>
      </c>
      <c r="D24" s="454"/>
      <c r="E24" s="455"/>
      <c r="F24" s="456" t="s">
        <v>172</v>
      </c>
      <c r="G24" s="457"/>
      <c r="H24" s="457"/>
      <c r="I24" s="458"/>
      <c r="J24" s="26"/>
      <c r="K24" s="26"/>
      <c r="M24" s="30"/>
      <c r="N24" s="6" t="s">
        <v>46</v>
      </c>
    </row>
    <row r="25" spans="2:14" ht="29.25" customHeight="1" x14ac:dyDescent="0.2">
      <c r="B25" s="21" t="s">
        <v>98</v>
      </c>
      <c r="C25" s="338" t="s">
        <v>215</v>
      </c>
      <c r="D25" s="339"/>
      <c r="E25" s="340"/>
      <c r="F25" s="19" t="s">
        <v>99</v>
      </c>
      <c r="G25" s="524">
        <v>74</v>
      </c>
      <c r="H25" s="525"/>
      <c r="I25" s="526"/>
      <c r="J25" s="31"/>
      <c r="K25" s="31"/>
      <c r="M25" s="30"/>
    </row>
    <row r="26" spans="2:14" ht="27" customHeight="1" x14ac:dyDescent="0.2">
      <c r="B26" s="21" t="s">
        <v>100</v>
      </c>
      <c r="C26" s="335" t="s">
        <v>216</v>
      </c>
      <c r="D26" s="336"/>
      <c r="E26" s="516"/>
      <c r="F26" s="19" t="s">
        <v>101</v>
      </c>
      <c r="G26" s="524">
        <v>0</v>
      </c>
      <c r="H26" s="525"/>
      <c r="I26" s="526"/>
      <c r="J26" s="32"/>
      <c r="K26" s="32"/>
      <c r="M26" s="30"/>
    </row>
    <row r="27" spans="2:14" ht="47.25" customHeight="1" x14ac:dyDescent="0.2">
      <c r="B27" s="103" t="s">
        <v>102</v>
      </c>
      <c r="C27" s="369" t="s">
        <v>86</v>
      </c>
      <c r="D27" s="370"/>
      <c r="E27" s="523"/>
      <c r="F27" s="33" t="s">
        <v>103</v>
      </c>
      <c r="G27" s="345" t="s">
        <v>182</v>
      </c>
      <c r="H27" s="346"/>
      <c r="I27" s="347"/>
      <c r="J27" s="29"/>
      <c r="K27" s="29"/>
      <c r="M27" s="30"/>
    </row>
    <row r="28" spans="2:14" ht="30" customHeight="1" x14ac:dyDescent="0.2">
      <c r="B28" s="315" t="s">
        <v>104</v>
      </c>
      <c r="C28" s="316"/>
      <c r="D28" s="316"/>
      <c r="E28" s="316"/>
      <c r="F28" s="316"/>
      <c r="G28" s="316"/>
      <c r="H28" s="316"/>
      <c r="I28" s="317"/>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293"/>
      <c r="D42" s="293"/>
      <c r="E42" s="293"/>
      <c r="F42" s="293"/>
      <c r="G42" s="293"/>
      <c r="H42" s="293"/>
      <c r="I42" s="311"/>
      <c r="J42" s="40"/>
      <c r="K42" s="40"/>
    </row>
    <row r="43" spans="2:11" ht="29.25" customHeight="1" x14ac:dyDescent="0.2">
      <c r="B43" s="315" t="s">
        <v>126</v>
      </c>
      <c r="C43" s="316"/>
      <c r="D43" s="316"/>
      <c r="E43" s="316"/>
      <c r="F43" s="316"/>
      <c r="G43" s="316"/>
      <c r="H43" s="316"/>
      <c r="I43" s="317"/>
      <c r="J43" s="64"/>
      <c r="K43" s="64"/>
    </row>
    <row r="44" spans="2:11" ht="32.25" customHeight="1" x14ac:dyDescent="0.2">
      <c r="B44" s="323"/>
      <c r="C44" s="324"/>
      <c r="D44" s="324"/>
      <c r="E44" s="324"/>
      <c r="F44" s="324"/>
      <c r="G44" s="324"/>
      <c r="H44" s="324"/>
      <c r="I44" s="325"/>
      <c r="J44" s="64"/>
      <c r="K44" s="64"/>
    </row>
    <row r="45" spans="2:11" ht="32.25" customHeight="1" x14ac:dyDescent="0.2">
      <c r="B45" s="326"/>
      <c r="C45" s="327"/>
      <c r="D45" s="327"/>
      <c r="E45" s="327"/>
      <c r="F45" s="327"/>
      <c r="G45" s="327"/>
      <c r="H45" s="327"/>
      <c r="I45" s="328"/>
      <c r="J45" s="40"/>
      <c r="K45" s="40"/>
    </row>
    <row r="46" spans="2:11" ht="32.25" customHeight="1" x14ac:dyDescent="0.2">
      <c r="B46" s="326"/>
      <c r="C46" s="327"/>
      <c r="D46" s="327"/>
      <c r="E46" s="327"/>
      <c r="F46" s="327"/>
      <c r="G46" s="327"/>
      <c r="H46" s="327"/>
      <c r="I46" s="328"/>
      <c r="J46" s="40"/>
      <c r="K46" s="40"/>
    </row>
    <row r="47" spans="2:11" ht="32.25" customHeight="1" x14ac:dyDescent="0.2">
      <c r="B47" s="326"/>
      <c r="C47" s="327"/>
      <c r="D47" s="327"/>
      <c r="E47" s="327"/>
      <c r="F47" s="327"/>
      <c r="G47" s="327"/>
      <c r="H47" s="327"/>
      <c r="I47" s="328"/>
      <c r="J47" s="40"/>
      <c r="K47" s="40"/>
    </row>
    <row r="48" spans="2:11" ht="32.25" customHeight="1" x14ac:dyDescent="0.2">
      <c r="B48" s="329"/>
      <c r="C48" s="330"/>
      <c r="D48" s="330"/>
      <c r="E48" s="330"/>
      <c r="F48" s="330"/>
      <c r="G48" s="330"/>
      <c r="H48" s="330"/>
      <c r="I48" s="331"/>
      <c r="J48" s="41"/>
      <c r="K48" s="41"/>
    </row>
    <row r="49" spans="2:11" ht="79.5" customHeight="1" x14ac:dyDescent="0.2">
      <c r="B49" s="21" t="s">
        <v>127</v>
      </c>
      <c r="C49" s="527"/>
      <c r="D49" s="528"/>
      <c r="E49" s="528"/>
      <c r="F49" s="528"/>
      <c r="G49" s="528"/>
      <c r="H49" s="528"/>
      <c r="I49" s="529"/>
      <c r="J49" s="42"/>
      <c r="K49" s="42"/>
    </row>
    <row r="50" spans="2:11" ht="26.25" customHeight="1" x14ac:dyDescent="0.2">
      <c r="B50" s="21" t="s">
        <v>128</v>
      </c>
      <c r="C50" s="530"/>
      <c r="D50" s="531"/>
      <c r="E50" s="531"/>
      <c r="F50" s="531"/>
      <c r="G50" s="531"/>
      <c r="H50" s="531"/>
      <c r="I50" s="532"/>
      <c r="J50" s="42"/>
      <c r="K50" s="42"/>
    </row>
    <row r="51" spans="2:11" ht="64.5" customHeight="1" x14ac:dyDescent="0.2">
      <c r="B51" s="133" t="s">
        <v>129</v>
      </c>
      <c r="C51" s="527"/>
      <c r="D51" s="528"/>
      <c r="E51" s="528"/>
      <c r="F51" s="528"/>
      <c r="G51" s="528"/>
      <c r="H51" s="528"/>
      <c r="I51" s="529"/>
      <c r="J51" s="42"/>
      <c r="K51" s="42"/>
    </row>
    <row r="52" spans="2:11" ht="29.25" customHeight="1" x14ac:dyDescent="0.2">
      <c r="B52" s="315" t="s">
        <v>130</v>
      </c>
      <c r="C52" s="316"/>
      <c r="D52" s="316"/>
      <c r="E52" s="316"/>
      <c r="F52" s="316"/>
      <c r="G52" s="316"/>
      <c r="H52" s="316"/>
      <c r="I52" s="317"/>
      <c r="J52" s="42"/>
      <c r="K52" s="42"/>
    </row>
    <row r="53" spans="2:11" ht="33" customHeight="1" x14ac:dyDescent="0.2">
      <c r="B53" s="318" t="s">
        <v>131</v>
      </c>
      <c r="C53" s="134" t="s">
        <v>132</v>
      </c>
      <c r="D53" s="319" t="s">
        <v>133</v>
      </c>
      <c r="E53" s="319"/>
      <c r="F53" s="319"/>
      <c r="G53" s="319" t="s">
        <v>134</v>
      </c>
      <c r="H53" s="319"/>
      <c r="I53" s="320"/>
      <c r="J53" s="43"/>
      <c r="K53" s="43"/>
    </row>
    <row r="54" spans="2:11" ht="31.5" customHeight="1" x14ac:dyDescent="0.2">
      <c r="B54" s="318"/>
      <c r="C54" s="113"/>
      <c r="D54" s="293"/>
      <c r="E54" s="293"/>
      <c r="F54" s="293"/>
      <c r="G54" s="321"/>
      <c r="H54" s="321"/>
      <c r="I54" s="322"/>
      <c r="J54" s="43"/>
      <c r="K54" s="43"/>
    </row>
    <row r="55" spans="2:11" ht="31.5" customHeight="1" x14ac:dyDescent="0.2">
      <c r="B55" s="133" t="s">
        <v>135</v>
      </c>
      <c r="C55" s="533" t="s">
        <v>173</v>
      </c>
      <c r="D55" s="534"/>
      <c r="E55" s="306" t="s">
        <v>136</v>
      </c>
      <c r="F55" s="306"/>
      <c r="G55" s="305" t="s">
        <v>158</v>
      </c>
      <c r="H55" s="305"/>
      <c r="I55" s="307"/>
      <c r="J55" s="45"/>
      <c r="K55" s="45"/>
    </row>
    <row r="56" spans="2:11" ht="31.5" customHeight="1" x14ac:dyDescent="0.2">
      <c r="B56" s="133" t="s">
        <v>137</v>
      </c>
      <c r="C56" s="293" t="str">
        <f>+'[3]HV 1'!C56:D56</f>
        <v>NICOLAS ADOLFO CORREAL HUERTAS</v>
      </c>
      <c r="D56" s="293"/>
      <c r="E56" s="308" t="s">
        <v>138</v>
      </c>
      <c r="F56" s="308"/>
      <c r="G56" s="305" t="str">
        <f>+'[7]HV 1'!G59:I59</f>
        <v>DIANA VIDAL</v>
      </c>
      <c r="H56" s="305"/>
      <c r="I56" s="307"/>
      <c r="J56" s="45"/>
      <c r="K56" s="45"/>
    </row>
    <row r="57" spans="2:11" ht="31.5" customHeight="1" x14ac:dyDescent="0.2">
      <c r="B57" s="133" t="s">
        <v>139</v>
      </c>
      <c r="C57" s="293"/>
      <c r="D57" s="293"/>
      <c r="E57" s="294" t="s">
        <v>140</v>
      </c>
      <c r="F57" s="295"/>
      <c r="G57" s="298"/>
      <c r="H57" s="299"/>
      <c r="I57" s="300"/>
      <c r="J57" s="46"/>
      <c r="K57" s="46"/>
    </row>
    <row r="58" spans="2:11" ht="31.5" customHeight="1" thickBot="1" x14ac:dyDescent="0.25">
      <c r="B58" s="84" t="s">
        <v>141</v>
      </c>
      <c r="C58" s="304"/>
      <c r="D58" s="304"/>
      <c r="E58" s="296"/>
      <c r="F58" s="297"/>
      <c r="G58" s="301"/>
      <c r="H58" s="302"/>
      <c r="I58" s="303"/>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0"/>
      <c r="C1" s="413" t="s">
        <v>24</v>
      </c>
      <c r="D1" s="414"/>
      <c r="E1" s="414"/>
      <c r="F1" s="414"/>
      <c r="G1" s="414"/>
      <c r="H1" s="415"/>
      <c r="I1" s="416"/>
      <c r="J1" s="417"/>
    </row>
    <row r="2" spans="2:11" ht="18" customHeight="1" thickBot="1" x14ac:dyDescent="0.3">
      <c r="B2" s="411"/>
      <c r="C2" s="422" t="s">
        <v>25</v>
      </c>
      <c r="D2" s="423"/>
      <c r="E2" s="423"/>
      <c r="F2" s="423"/>
      <c r="G2" s="423"/>
      <c r="H2" s="424"/>
      <c r="I2" s="418"/>
      <c r="J2" s="419"/>
    </row>
    <row r="3" spans="2:11" ht="18" customHeight="1" thickBot="1" x14ac:dyDescent="0.3">
      <c r="B3" s="411"/>
      <c r="C3" s="422" t="s">
        <v>183</v>
      </c>
      <c r="D3" s="423"/>
      <c r="E3" s="423"/>
      <c r="F3" s="423"/>
      <c r="G3" s="423"/>
      <c r="H3" s="424"/>
      <c r="I3" s="418"/>
      <c r="J3" s="419"/>
    </row>
    <row r="4" spans="2:11" ht="18" customHeight="1" thickBot="1" x14ac:dyDescent="0.3">
      <c r="B4" s="412"/>
      <c r="C4" s="422" t="s">
        <v>143</v>
      </c>
      <c r="D4" s="423"/>
      <c r="E4" s="423"/>
      <c r="F4" s="424"/>
      <c r="G4" s="425" t="s">
        <v>190</v>
      </c>
      <c r="H4" s="426"/>
      <c r="I4" s="420"/>
      <c r="J4" s="421"/>
    </row>
    <row r="5" spans="2:11" ht="18" customHeight="1" thickBot="1" x14ac:dyDescent="0.3">
      <c r="B5" s="57"/>
      <c r="C5" s="58"/>
      <c r="D5" s="58"/>
      <c r="E5" s="58"/>
      <c r="F5" s="58"/>
      <c r="G5" s="58"/>
      <c r="H5" s="58"/>
      <c r="I5" s="58"/>
      <c r="J5" s="59"/>
    </row>
    <row r="6" spans="2:11" ht="51.75" customHeight="1" thickBot="1" x14ac:dyDescent="0.3">
      <c r="B6" s="1" t="s">
        <v>199</v>
      </c>
      <c r="C6" s="427" t="str">
        <f>+'[5]Sección 1. Metas - Magnitud'!C7</f>
        <v>1032 - Gestión y control de tránsito y transporte</v>
      </c>
      <c r="D6" s="428"/>
      <c r="E6" s="429"/>
      <c r="F6" s="60"/>
      <c r="G6" s="58"/>
      <c r="H6" s="58"/>
      <c r="I6" s="58"/>
      <c r="J6" s="59"/>
    </row>
    <row r="7" spans="2:11" ht="32.25" customHeight="1" thickBot="1" x14ac:dyDescent="0.3">
      <c r="B7" s="2" t="s">
        <v>0</v>
      </c>
      <c r="C7" s="427" t="str">
        <f>+'[5]Sección 1. Metas - Magnitud'!C8:F8</f>
        <v>Dirección de Control y Vigilancia</v>
      </c>
      <c r="D7" s="428"/>
      <c r="E7" s="429"/>
      <c r="F7" s="60"/>
      <c r="G7" s="58"/>
      <c r="H7" s="58"/>
      <c r="I7" s="58"/>
      <c r="J7" s="59"/>
    </row>
    <row r="8" spans="2:11" ht="32.25" customHeight="1" thickBot="1" x14ac:dyDescent="0.3">
      <c r="B8" s="2" t="s">
        <v>144</v>
      </c>
      <c r="C8" s="427" t="str">
        <f>+'[5]Sección 1. Metas - Magnitud'!C9:F9</f>
        <v>Subsecretaría de Servicios de la Movilidad</v>
      </c>
      <c r="D8" s="428"/>
      <c r="E8" s="429"/>
      <c r="F8" s="4"/>
      <c r="G8" s="58"/>
      <c r="H8" s="58"/>
      <c r="I8" s="58"/>
      <c r="J8" s="59"/>
    </row>
    <row r="9" spans="2:11" ht="33.75" customHeight="1" thickBot="1" x14ac:dyDescent="0.3">
      <c r="B9" s="2" t="s">
        <v>28</v>
      </c>
      <c r="C9" s="427" t="s">
        <v>184</v>
      </c>
      <c r="D9" s="428"/>
      <c r="E9" s="429"/>
      <c r="F9" s="60"/>
      <c r="G9" s="58"/>
      <c r="H9" s="58"/>
      <c r="I9" s="58"/>
      <c r="J9" s="59"/>
    </row>
    <row r="10" spans="2:11" ht="33.75" customHeight="1" thickBot="1" x14ac:dyDescent="0.3">
      <c r="B10" s="106" t="s">
        <v>197</v>
      </c>
      <c r="C10" s="427" t="str">
        <f>+'[7]HV 14'!F9</f>
        <v>14. Realizar 241 visitas administrativas y de seguimiento a empresas prestadoras del servicio público de transporte.</v>
      </c>
      <c r="D10" s="428"/>
      <c r="E10" s="429"/>
      <c r="F10" s="60"/>
      <c r="G10" s="58"/>
      <c r="H10" s="58"/>
      <c r="I10" s="58"/>
      <c r="J10" s="59"/>
    </row>
    <row r="11" spans="2:11" ht="34.5" customHeight="1" x14ac:dyDescent="0.25"/>
    <row r="12" spans="2:11" ht="21.75" customHeight="1" x14ac:dyDescent="0.25">
      <c r="B12" s="403" t="s">
        <v>218</v>
      </c>
      <c r="C12" s="404"/>
      <c r="D12" s="404"/>
      <c r="E12" s="404"/>
      <c r="F12" s="404"/>
      <c r="G12" s="404"/>
      <c r="H12" s="405"/>
      <c r="I12" s="541" t="s">
        <v>145</v>
      </c>
      <c r="J12" s="542"/>
      <c r="K12" s="542"/>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39"/>
    </row>
    <row r="16" spans="2:11" x14ac:dyDescent="0.25">
      <c r="B16" s="154"/>
      <c r="C16" s="155"/>
      <c r="D16" s="156"/>
      <c r="E16" s="157"/>
      <c r="F16" s="155"/>
      <c r="G16" s="156"/>
      <c r="H16" s="158"/>
      <c r="I16" s="159"/>
      <c r="J16" s="160"/>
      <c r="K16" s="540"/>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35" t="s">
        <v>17</v>
      </c>
      <c r="C19" s="536"/>
      <c r="D19" s="169">
        <f>SUM(D15:D16)</f>
        <v>0</v>
      </c>
      <c r="E19" s="537" t="s">
        <v>17</v>
      </c>
      <c r="F19" s="538"/>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08ebe415-1e9a-4b26-acfc-09642d3d19df"/>
    <ds:schemaRef ds:uri="d472a95f-029e-48ed-8556-580ff62e783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William Andrés  Guerrero Caballero</cp:lastModifiedBy>
  <cp:lastPrinted>2018-04-10T15:28:46Z</cp:lastPrinted>
  <dcterms:created xsi:type="dcterms:W3CDTF">2010-03-25T16:40:43Z</dcterms:created>
  <dcterms:modified xsi:type="dcterms:W3CDTF">2022-06-10T13:43:36Z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