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updateLinks="never" defaultThemeVersion="124226"/>
  <mc:AlternateContent xmlns:mc="http://schemas.openxmlformats.org/markup-compatibility/2006">
    <mc:Choice Requires="x15">
      <x15ac:absPath xmlns:x15ac="http://schemas.microsoft.com/office/spreadsheetml/2010/11/ac" url="C:\Users\MARCELA CASTRO\OneDrive\Documentos\IDPYBA\HERRAMIENTAS ENTREGADAS CULTURA 07 JUNIO 2024\"/>
    </mc:Choice>
  </mc:AlternateContent>
  <bookViews>
    <workbookView xWindow="0" yWindow="0" windowWidth="20490" windowHeight="7650" tabRatio="748" firstSheet="3" activeTab="8"/>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3"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62913"/>
</workbook>
</file>

<file path=xl/calcChain.xml><?xml version="1.0" encoding="utf-8"?>
<calcChain xmlns="http://schemas.openxmlformats.org/spreadsheetml/2006/main">
  <c r="G27" i="24" l="1"/>
  <c r="I22" i="24" s="1"/>
  <c r="F27" i="24" l="1"/>
  <c r="H38" i="71" l="1"/>
  <c r="H37" i="71"/>
  <c r="H36" i="71"/>
  <c r="H35" i="71"/>
  <c r="H34" i="71"/>
  <c r="H33" i="71"/>
  <c r="H32" i="71"/>
  <c r="E31" i="71"/>
  <c r="E30" i="71"/>
  <c r="E29" i="71"/>
  <c r="H28" i="71"/>
  <c r="H29" i="71" s="1"/>
  <c r="H30" i="71" s="1"/>
  <c r="H31" i="71" s="1"/>
  <c r="E28" i="71"/>
  <c r="H27" i="71"/>
  <c r="G27" i="71"/>
  <c r="I22" i="71" s="1"/>
  <c r="I27" i="71" s="1"/>
  <c r="F27" i="71"/>
  <c r="E27" i="71"/>
  <c r="H38" i="73"/>
  <c r="H37" i="73"/>
  <c r="H36" i="73"/>
  <c r="H35" i="73"/>
  <c r="H34" i="73"/>
  <c r="H33" i="73"/>
  <c r="H32" i="73"/>
  <c r="E31" i="73"/>
  <c r="E30" i="73"/>
  <c r="H29" i="73"/>
  <c r="H30" i="73" s="1"/>
  <c r="H31" i="73" s="1"/>
  <c r="E29" i="73"/>
  <c r="H28" i="73"/>
  <c r="E28" i="73"/>
  <c r="H27" i="73"/>
  <c r="G27" i="73"/>
  <c r="I22" i="73" s="1"/>
  <c r="I27" i="73" s="1"/>
  <c r="F27" i="73"/>
  <c r="E27" i="73"/>
  <c r="H38" i="69"/>
  <c r="H37" i="69"/>
  <c r="H36" i="69"/>
  <c r="H35" i="69"/>
  <c r="H34" i="69"/>
  <c r="H33" i="69"/>
  <c r="H32" i="69"/>
  <c r="H28" i="69"/>
  <c r="H29" i="69" s="1"/>
  <c r="H30" i="69" s="1"/>
  <c r="H31" i="69" s="1"/>
  <c r="H27" i="69"/>
  <c r="G27" i="69"/>
  <c r="I22" i="69" s="1"/>
  <c r="I27" i="69" s="1"/>
  <c r="F27" i="69"/>
  <c r="F27" i="68"/>
  <c r="E31" i="69"/>
  <c r="E30" i="69"/>
  <c r="E29" i="69"/>
  <c r="E28" i="69"/>
  <c r="E27" i="69"/>
  <c r="E31" i="68"/>
  <c r="E30" i="68"/>
  <c r="E29" i="68"/>
  <c r="E28" i="68"/>
  <c r="E27" i="68"/>
  <c r="H38" i="68"/>
  <c r="H37" i="68"/>
  <c r="H36" i="68"/>
  <c r="H35" i="68"/>
  <c r="H34" i="68"/>
  <c r="H33" i="68"/>
  <c r="H32" i="68"/>
  <c r="H28" i="68"/>
  <c r="H29" i="68" s="1"/>
  <c r="H30" i="68" s="1"/>
  <c r="H31" i="68" s="1"/>
  <c r="H28" i="67"/>
  <c r="H27" i="68"/>
  <c r="H27" i="67"/>
  <c r="G27" i="68"/>
  <c r="I22" i="68" s="1"/>
  <c r="I27" i="68" s="1"/>
  <c r="F27" i="67"/>
  <c r="E31" i="67"/>
  <c r="E30" i="67"/>
  <c r="E29" i="67"/>
  <c r="E28" i="67"/>
  <c r="E27" i="67"/>
  <c r="H32" i="67" l="1"/>
  <c r="H33" i="67" s="1"/>
  <c r="H34" i="67" s="1"/>
  <c r="H35" i="67" s="1"/>
  <c r="H36" i="67" s="1"/>
  <c r="H37" i="67" s="1"/>
  <c r="H38" i="67" s="1"/>
  <c r="H31" i="67"/>
  <c r="H30" i="67"/>
  <c r="H29" i="67"/>
  <c r="G27" i="67"/>
  <c r="I22" i="67" s="1"/>
  <c r="I27" i="67" s="1"/>
  <c r="E27" i="24" l="1"/>
  <c r="G23" i="24"/>
  <c r="I27" i="24" s="1"/>
  <c r="E28" i="24"/>
  <c r="E29" i="24"/>
  <c r="E30" i="24"/>
  <c r="E31" i="24"/>
  <c r="H32" i="24"/>
  <c r="H33" i="24"/>
  <c r="H34" i="24"/>
  <c r="H35" i="24"/>
  <c r="H36" i="24"/>
  <c r="H37" i="24"/>
  <c r="H38" i="24"/>
  <c r="H27" i="24" l="1"/>
  <c r="H28" i="24" s="1"/>
  <c r="H29" i="24" s="1"/>
  <c r="H30" i="24" s="1"/>
  <c r="H31" i="24" s="1"/>
  <c r="I18" i="63" l="1"/>
  <c r="G18" i="63"/>
  <c r="D18" i="63"/>
  <c r="C8" i="63"/>
  <c r="C7" i="63"/>
  <c r="C6" i="63"/>
  <c r="D30" i="62"/>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s="1"/>
  <c r="AA19" i="5"/>
  <c r="AB19" i="5" s="1"/>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J13" i="5"/>
  <c r="I13" i="5" s="1"/>
  <c r="J15" i="5"/>
  <c r="D31" i="62"/>
  <c r="D32" i="62" s="1"/>
  <c r="I30" i="62"/>
  <c r="H30" i="47" l="1"/>
  <c r="AC19" i="5"/>
  <c r="I31" i="62"/>
  <c r="D31" i="47"/>
  <c r="H31" i="47" s="1"/>
  <c r="AC21" i="5"/>
  <c r="L27" i="66"/>
  <c r="M27" i="66" s="1"/>
  <c r="AB13" i="5"/>
  <c r="F32" i="47"/>
  <c r="I32" i="62"/>
  <c r="D33" i="62"/>
  <c r="I15" i="5"/>
  <c r="AA15" i="5"/>
  <c r="AB15" i="5" s="1"/>
  <c r="AC17" i="5"/>
  <c r="F31" i="62"/>
  <c r="F32" i="62" s="1"/>
  <c r="F33" i="62" s="1"/>
  <c r="F34" i="62" s="1"/>
  <c r="F35" i="62" s="1"/>
  <c r="F36" i="62" s="1"/>
  <c r="F37" i="62" s="1"/>
  <c r="F38" i="62" s="1"/>
  <c r="F39" i="62" s="1"/>
  <c r="H30" i="62"/>
  <c r="AC13" i="5"/>
  <c r="H31" i="62" l="1"/>
  <c r="I31" i="47"/>
  <c r="D32" i="47"/>
  <c r="AC15" i="5"/>
  <c r="H33" i="62"/>
  <c r="I33" i="62"/>
  <c r="D34" i="62"/>
  <c r="H32" i="47"/>
  <c r="F33" i="47"/>
  <c r="H32" i="62"/>
  <c r="F40" i="62"/>
  <c r="I32" i="47" l="1"/>
  <c r="D33" i="47"/>
  <c r="H33" i="47" s="1"/>
  <c r="F34" i="47"/>
  <c r="D35" i="62"/>
  <c r="H34" i="62"/>
  <c r="I34" i="62"/>
  <c r="F41" i="62"/>
  <c r="D34" i="47" l="1"/>
  <c r="I33" i="47"/>
  <c r="D36" i="62"/>
  <c r="I35" i="62"/>
  <c r="H35" i="62"/>
  <c r="F35" i="47"/>
  <c r="H34" i="47"/>
  <c r="I34" i="47" l="1"/>
  <c r="D35" i="47"/>
  <c r="H35" i="47" s="1"/>
  <c r="F36" i="47"/>
  <c r="I36" i="62"/>
  <c r="D37" i="62"/>
  <c r="H36" i="62"/>
  <c r="D36" i="47" l="1"/>
  <c r="I35" i="47"/>
  <c r="D38" i="62"/>
  <c r="I37" i="62"/>
  <c r="H37" i="62"/>
  <c r="F37" i="47"/>
  <c r="H36" i="47"/>
  <c r="I36" i="47" l="1"/>
  <c r="D37" i="47"/>
  <c r="H37" i="47" s="1"/>
  <c r="F38" i="47"/>
  <c r="I38" i="62"/>
  <c r="D39" i="62"/>
  <c r="H38" i="62"/>
  <c r="D38" i="47" l="1"/>
  <c r="I37" i="47"/>
  <c r="I39" i="62"/>
  <c r="D40" i="62"/>
  <c r="H39" i="62"/>
  <c r="F39" i="47"/>
  <c r="H38" i="47"/>
  <c r="D39" i="47" l="1"/>
  <c r="I38" i="47"/>
  <c r="F40" i="47"/>
  <c r="H39" i="47"/>
  <c r="D41" i="62"/>
  <c r="I40" i="62"/>
  <c r="H40" i="62"/>
  <c r="D40" i="47" l="1"/>
  <c r="H40" i="47" s="1"/>
  <c r="I39" i="47"/>
  <c r="I41" i="62"/>
  <c r="H41" i="62"/>
  <c r="F41" i="47"/>
  <c r="D41" i="47" l="1"/>
  <c r="I41" i="47" s="1"/>
  <c r="I40" i="47"/>
  <c r="H41" i="47" l="1"/>
</calcChain>
</file>

<file path=xl/comments1.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rgb="FF000000"/>
            <rFont val="Tahoma"/>
            <family val="2"/>
          </rPr>
          <t>Fecha:</t>
        </r>
        <r>
          <rPr>
            <sz val="9"/>
            <color rgb="FF000000"/>
            <rFont val="Tahoma"/>
            <family val="2"/>
          </rPr>
          <t xml:space="preserve">
</t>
        </r>
        <r>
          <rPr>
            <sz val="9"/>
            <color rgb="FF000000"/>
            <rFont val="Tahoma"/>
            <family val="2"/>
          </rPr>
          <t xml:space="preserve">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rgb="FF000000"/>
            <rFont val="Tahoma"/>
            <family val="2"/>
          </rPr>
          <t xml:space="preserve">Inicio:
</t>
        </r>
        <r>
          <rPr>
            <sz val="9"/>
            <color rgb="FF000000"/>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indexed="81"/>
            <rFont val="Tahoma"/>
            <family val="2"/>
          </rPr>
          <t>Acumulado cuatrienio:</t>
        </r>
        <r>
          <rPr>
            <sz val="9"/>
            <color indexed="81"/>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rgb="FF000000"/>
            <rFont val="Tahoma"/>
            <family val="2"/>
          </rPr>
          <t>Fuente:</t>
        </r>
        <r>
          <rPr>
            <sz val="9"/>
            <color rgb="FF000000"/>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rgb="FF000000"/>
            <rFont val="Tahoma"/>
            <family val="2"/>
          </rPr>
          <t>Código:</t>
        </r>
        <r>
          <rPr>
            <sz val="9"/>
            <color rgb="FF000000"/>
            <rFont val="Tahoma"/>
            <family val="2"/>
          </rPr>
          <t xml:space="preserve">
</t>
        </r>
        <r>
          <rPr>
            <sz val="9"/>
            <color rgb="FF000000"/>
            <rFont val="Tahoma"/>
            <family val="2"/>
          </rPr>
          <t>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rgb="FF000000"/>
            <rFont val="Tahoma"/>
            <family val="2"/>
          </rPr>
          <t>Objetivo de descripción:</t>
        </r>
        <r>
          <rPr>
            <sz val="9"/>
            <color rgb="FF000000"/>
            <rFont val="Tahoma"/>
            <family val="2"/>
          </rPr>
          <t xml:space="preserve">
</t>
        </r>
        <r>
          <rPr>
            <sz val="9"/>
            <color rgb="FF000000"/>
            <rFont val="Tahoma"/>
            <family val="2"/>
          </rPr>
          <t>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<sst xmlns="http://schemas.openxmlformats.org/spreadsheetml/2006/main" count="1055" uniqueCount="391">
  <si>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</si>
  <si>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</si>
  <si>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</si>
  <si>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</si>
  <si>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</si>
  <si>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</si>
  <si>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</si>
  <si>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</si>
  <si>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</si>
  <si>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</si>
  <si>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</si>
  <si>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</si>
  <si>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</si>
  <si>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</si>
  <si>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</si>
  <si>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</si>
  <si>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</si>
  <si>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</si>
  <si>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</si>
  <si>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</si>
  <si>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</si>
  <si>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</si>
  <si>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</si>
  <si>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</si>
  <si>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</si>
  <si>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</si>
  <si>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</si>
  <si>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</si>
  <si>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</si>
  <si>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</si>
  <si>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</si>
  <si>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</si>
  <si>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</si>
  <si>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</si>
  <si>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</si>
  <si>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</si>
  <si>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</si>
  <si>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</si>
  <si>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</si>
  <si>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</si>
  <si>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</si>
  <si>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</si>
  <si>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</si>
  <si>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</si>
  <si>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</si>
  <si>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</si>
  <si>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</si>
  <si>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</si>
  <si>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</si>
  <si>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</si>
  <si>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</si>
  <si>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</si>
  <si>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</si>
  <si>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</si>
  <si>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</si>
  <si>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</si>
  <si>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</si>
  <si>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</si>
  <si>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</si>
  <si>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</si>
  <si>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</si>
  <si>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</si>
  <si>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</si>
  <si>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</si>
  <si>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</si>
  <si>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</si>
  <si>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</si>
  <si>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</si>
  <si>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</si>
  <si>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</si>
  <si>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</si>
  <si>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</si>
  <si>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</si>
  <si>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</si>
  <si>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</si>
  <si>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</si>
  <si>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</si>
  <si>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</si>
  <si>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</si>
  <si>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</si>
  <si>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</si>
  <si>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</si>
  <si>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</si>
  <si>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</si>
  <si>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</si>
  <si>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</si>
  <si>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</si>
  <si>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</si>
  <si>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</si>
  <si>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</si>
  <si>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</si>
  <si>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</si>
  <si>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</si>
  <si>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</si>
  <si>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</si>
  <si>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</si>
  <si>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</si>
  <si>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</si>
  <si>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</si>
  <si>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</si>
  <si>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</si>
  <si>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</si>
  <si>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</si>
  <si>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</si>
  <si>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</si>
  <si>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</si>
  <si>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</si>
  <si>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</si>
  <si>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</si>
  <si>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</si>
  <si>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</si>
  <si>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</si>
  <si>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</si>
  <si>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</si>
  <si>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</si>
  <si>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</si>
  <si>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</si>
  <si>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</si>
  <si>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</si>
  <si>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</si>
  <si>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</si>
  <si>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</si>
  <si>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</si>
  <si>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</si>
  <si>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</si>
  <si>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</si>
  <si>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</si>
  <si>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</si>
  <si>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</si>
  <si>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</si>
  <si>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</si>
  <si>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</si>
  <si>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</si>
  <si>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</si>
  <si>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</si>
  <si>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</si>
  <si>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</si>
  <si>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</si>
  <si>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</si>
  <si>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</si>
  <si>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</si>
  <si>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</si>
  <si>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</si>
  <si>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</si>
  <si>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</si>
  <si>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</si>
  <si>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</si>
  <si>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</si>
  <si>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</si>
  <si>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</si>
  <si>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</si>
  <si>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</si>
  <si>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</si>
  <si>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</si>
  <si>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</si>
  <si>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</si>
  <si>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</si>
  <si>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</si>
  <si>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</si>
  <si>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</si>
  <si>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</si>
  <si>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</si>
  <si>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</si>
  <si>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</si>
  <si>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</si>
  <si>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</si>
  <si>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</si>
  <si>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</si>
  <si>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</si>
  <si>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</si>
  <si>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</si>
  <si>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</si>
  <si>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</si>
  <si>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</si>
  <si>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</si>
  <si>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</si>
  <si>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</si>
  <si>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</si>
  <si>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</si>
  <si>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</si>
  <si>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</si>
  <si>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</si>
  <si>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</si>
  <si>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</si>
  <si>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</si>
  <si>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</si>
  <si>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</si>
  <si>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</si>
  <si>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</si>
  <si>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</si>
  <si>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</si>
  <si>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</si>
  <si>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</si>
  <si>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</si>
  <si>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</si>
  <si>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</si>
  <si>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</si>
  <si>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</si>
  <si>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</si>
  <si>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</si>
  <si>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</si>
  <si>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</si>
  <si>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</si>
  <si>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</si>
  <si>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</si>
  <si>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</si>
  <si>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</si>
  <si>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</si>
  <si>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</si>
  <si>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</si>
  <si>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</si>
  <si>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</si>
  <si>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</si>
  <si>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</si>
  <si>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</si>
  <si>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</si>
  <si>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</si>
  <si>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</si>
  <si>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</si>
  <si>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</si>
  <si>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</si>
  <si>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</si>
  <si>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</si>
  <si>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</si>
  <si>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</si>
  <si>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</si>
  <si>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</si>
  <si>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</si>
  <si>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</si>
  <si>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</si>
  <si>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</si>
  <si>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</si>
  <si>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</si>
  <si>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</si>
  <si>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</si>
  <si>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</si>
  <si>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</si>
  <si>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</si>
  <si>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</si>
  <si>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</si>
  <si>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</si>
  <si>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</si>
  <si>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</si>
  <si>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</si>
  <si>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</si>
  <si>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</si>
  <si>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</si>
  <si>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</si>
  <si>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</si>
  <si>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</si>
  <si>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</si>
  <si>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</si>
  <si>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</si>
  <si>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</si>
  <si>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</si>
  <si>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</si>
  <si>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</si>
  <si>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</si>
  <si>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</si>
  <si>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</si>
  <si>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</si>
  <si>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</si>
  <si>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</si>
  <si>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</si>
  <si>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</si>
  <si>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</si>
  <si>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</si>
  <si>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</si>
  <si>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</si>
  <si>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</si>
  <si>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</si>
  <si>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</si>
  <si>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</si>
  <si>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</si>
  <si>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</si>
  <si>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</si>
  <si>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</si>
  <si>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</si>
  <si>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</si>
  <si>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</si>
  <si>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</si>
  <si>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</si>
  <si>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</si>
  <si>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</si>
  <si>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</si>
  <si>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</si>
  <si>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</si>
  <si>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</si>
  <si>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</si>
  <si>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Vincular 1.000 prestadores de servicios a la estrategia de regulación</t>
  </si>
  <si>
    <t>Subdireccion de Cultura Ciudadana y Gestion del Conocimiento</t>
  </si>
  <si>
    <t>Implementación de estrategias de cultura y participación ciudadana para la defensa, convivencia, protección y bienestar de los animales en Bogotá</t>
  </si>
  <si>
    <t>160  - Vincular 3.500.000 personas a las estrategias de cultura ciudadana, participación, educación ambiental y protección animal, con enfoque territorial, diferencial y de género.</t>
  </si>
  <si>
    <t>Sensibilizar a los prestadores de servicio interesados en la implementación de las buenas Practicas de bienestar y proteccion animal</t>
  </si>
  <si>
    <t xml:space="preserve"> Equipo de Regulación de la  Subdirección de Cultura Ciudadana y Gestión del Conocimiento. </t>
  </si>
  <si>
    <t>Numero de Prestadores de Servicios</t>
  </si>
  <si>
    <t>Prestadores de servicios vinculadas / Prestadores de servicios progamados * 100</t>
  </si>
  <si>
    <t>Prestadores de servicios vinculadas</t>
  </si>
  <si>
    <t>Prestadores de servicios progamados</t>
  </si>
  <si>
    <t>Numero de Prestadores vinculados</t>
  </si>
  <si>
    <t>Numero de prestadores de servicios programados</t>
  </si>
  <si>
    <t>prestadores de servicios vinculados que den soporte para cumplimiento de la meta</t>
  </si>
  <si>
    <t>Prestadores de servicios programados para el cumplimiento de la meta</t>
  </si>
  <si>
    <t>N.A.</t>
  </si>
  <si>
    <t>Diseñar e implementar 8 campañas pedagógicas de apropiación social del conocimiento que aborden perspectivas alternativas al antropocentrismo.</t>
  </si>
  <si>
    <t>Numero de Campañas</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</si>
  <si>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</si>
  <si>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</si>
  <si>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</si>
  <si>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</si>
  <si>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</si>
  <si>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</si>
  <si>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</si>
  <si>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</si>
  <si>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Numero de Personas</t>
  </si>
  <si>
    <t>Personas vinculadas  en las estrategias de sensibilización y educación  /  Personas  progamadas en las estrategias de sensibilización y educación * 100</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</si>
  <si>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</si>
  <si>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</si>
  <si>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</si>
  <si>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</si>
  <si>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</si>
  <si>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</si>
  <si>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Vincular 10.000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</si>
  <si>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 y movilización social de protección y bienestar animal</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</si>
  <si>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</si>
  <si>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</si>
  <si>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</si>
  <si>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</si>
  <si>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</si>
  <si>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Definir y ejecutar 960 pactos con las instancias y espacios de participación ciudadana y movilización social por localidad para la Protección y Bienestar Animal</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</si>
  <si>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</si>
  <si>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</si>
  <si>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</si>
  <si>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</si>
  <si>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</si>
  <si>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</si>
  <si>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</si>
  <si>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</si>
  <si>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</si>
  <si>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Gestionar 49 alianzas interinstitucionales, intersectoriales  y de ciudad región que potencien las intervenciones y cobertura en torno a la Protección y Bienestar Animal</t>
  </si>
  <si>
    <t>Gestionar alianzas interinstitucionales, intersectoriales  y de ciudad región que potencien las intervenciones y cobertura en torno a la Protección y Bienestar Animal.</t>
  </si>
  <si>
    <t>Numero de Alianzas</t>
  </si>
  <si>
    <t>Alianzas Realizadas /  Alianzas Programadas * 100</t>
  </si>
  <si>
    <t>Alianzas Realizadas</t>
  </si>
  <si>
    <t>Alianzas Programadas</t>
  </si>
  <si>
    <t>Numero de Alianzas Realizadas</t>
  </si>
  <si>
    <t>Numero de Alianzas programadas</t>
  </si>
  <si>
    <t>Alianzas Realizadas que den soporte para cumplimiento de la meta</t>
  </si>
  <si>
    <t>Alianzas programadas para el cumplimiento de la meta</t>
  </si>
  <si>
    <t>Prestadores de servicios a la estrategia de regulación vinculados</t>
  </si>
  <si>
    <t>Campañas pedagógicas de apropiación social del conocimiento que aborden perspectivas alternativas al antropocentrismo implementadas</t>
  </si>
  <si>
    <t>Ciudadanos y ciudadanas en las estrategias de sensibilización y educación en los ámbitos: educativo, recreodeportivo, institucional y comunitario vinculados</t>
  </si>
  <si>
    <t>Ciudadanos y ciudadanas en talleres de formación que aborden la normatividad vigente y su aplicación en las instancias y los espacios de participación ciudadana vinculados</t>
  </si>
  <si>
    <t>Pactos con las instancias y espacios de participación ciudadana y movilización social por localidad para la Protección y Bienestar Animal ejecutados</t>
  </si>
  <si>
    <t>Alianzas interinstitucionales, intersectoriales  y de ciudad región que potencien las intervenciones y cobertura en torno a la Protección y Bienestar Animal gestionadas</t>
  </si>
  <si>
    <t>Generar espacios de sensibilizacion y educacion en temas de proteccion y bienestar animal a traves de campañas pedagógicas de apropiación social del conocimiento que aborden perspectivas alternativas al antropocentrismo</t>
  </si>
  <si>
    <t xml:space="preserve"> Equipo Administrativo de la  Subdirección de Cultura Ciudadana y Gestión del Conocimiento. </t>
  </si>
  <si>
    <t>Generar e impulsar procesos ciudadanos innovadores de transformación cultural, mediante la promoción prácticas de relacionamiento humano - animal.</t>
  </si>
  <si>
    <t>Campañas diseñadas e implementadas / Campañas programadas * 100</t>
  </si>
  <si>
    <t xml:space="preserve">Equipo de Educacion de la  Subdirección de Cultura Ciudadana y Gestión del Conocimiento. </t>
  </si>
  <si>
    <t>La magnitud programada para 2024 es inferior teniendo en cuenta que se programa en cumplimiento de la meta cuatrienio.</t>
  </si>
  <si>
    <t>Magnitud programada acumulada</t>
  </si>
  <si>
    <t xml:space="preserve">Equipo de Participacion Ciudadana de la  Subdirección de Cultura Ciudadana y Gestión del Conocimiento. </t>
  </si>
  <si>
    <t>01/01/2024</t>
  </si>
  <si>
    <t>NA</t>
  </si>
  <si>
    <t>América Monge Romero</t>
  </si>
  <si>
    <t>Natalia Parra Osorio</t>
  </si>
  <si>
    <t>Liliana Estefanía Saavedra  - Equipo de Regulacion</t>
  </si>
  <si>
    <t xml:space="preserve">Johanna Katherine Bernal Sotelo-Equipo de Cultura Ciudadana </t>
  </si>
  <si>
    <t xml:space="preserve">Ibith Fernanda Cortes Ardila-Equipo de Participacion Ciudadana - </t>
  </si>
  <si>
    <t xml:space="preserve">
</t>
  </si>
  <si>
    <t xml:space="preserve">La formulación e implementación de la estrategia de regulación a prestadores de servicio que trabajan para y con los animales constituye la oportunidad de mejorar las prácticas de bienestar en el manejo de los animales que son beneficiarios o utilizados para estos servicios, minimizando los riesgos de maltrato que puedan derivarse del ejercicio de estas actividades económicas.						</t>
  </si>
  <si>
    <t>NO APLICA</t>
  </si>
  <si>
    <t>Catalina Tenjo</t>
  </si>
  <si>
    <t>En el marco de la Meta "Diseñar e implementar 8 campañas pedagógicas de apropiación social del conocimiento que aborden perspectivas alternativas al antropocentrismo", el Instituto Distrital de Protección y Bienestar animal, en el mes de mayo de 2024, lanzó e inició la implementación de la nueva campaña "Rompe el ciclo" que busca desincentivar la reproducción y compra de mascotas no convencionales. Las reuniones para coordinar el lanzamiento de la campaña y las actividades pedagógicas para su implementación, se mantuvieron durante mayo. Con esto se logró en el periodo un avance de la magnitud física de 0,2 o en porcentaje de 20% para un 100% de cumplimiento.</t>
  </si>
  <si>
    <t>Para dar cumplimiento de la meta "Vincular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 en 2024, se vincularon 975 ciudadanos y ciudadanas a la estrategia de educación, para lo cual se pueden resaltar los siguientes logros: 
Enero de 2024: 00 
Febrero de 2024: 150 (Ámbito comunitario: 141 y Ámbito institucional: 9).
Marzo de 2024: 350 (Ámbito comunitario: 215, Ámbito educativo 43, Ámbito institucional: 13 y Ámbito Recreodeprotivo: 79).
Abril de 2024: 350 (Ámbito comunitario: 175, Ámbito educativo 110, Ámbito institucional: 40 y Ámbito Recreodeprotivo: 25).
Mayo de 2024: 125 (Ámbito comunitario: 50, Ámbito educativo 43, Ámbito institucional: 21 y Ámbito Recreodeprotivo: 11).</t>
  </si>
  <si>
    <t>En el marco de la meta, en la vigencia 2024 se  tienen 5 alianzas formalizadas de 5 programadas para la vigencia, logrando un avance acumulado del 100% de la meta. 
Se tinene los siguientes logros  para el mes de mayo:
*Alianza con la emisora LA KALLE: se definió un calendario de actividades para que la emisora pueda acompañar durante el mes de junio
*Acercamiento a la Empresa Simoniz para generar una propuesta conjunta que permita abrir espacios de ferias de emprendimientos en la localidad de Barrios Unidos
*Acercamiento a la Universidad Nacional de Colombia para generar una propuesta conjunta dirigida a sus estudiantes de intercambio nacionales e internacionales para incluir tematicas pyba en las acciones de la Universidad
*Inicio de sesiones de formación en la Universidad Sergio Arboleda y UNAD: finalización del ciclo de charlas para los estudiantes que pertenecen a los voluntariados de cada universidad. Queda pendiente realizar la jornada mirar y no tocar el 2 de junio en el parque Simón Bolívar
*Se han realizado 7 sesiones del seminario profesoral organizado por la ESAP, en el que han participado invitados de los equipos de Investigación, Regulación y la subdirectora de SCCGC</t>
  </si>
  <si>
    <t xml:space="preserve">En el marco del cuatrienio el Instituto ha gestionado 49 Alianzas (acumuladas en PDD; 2020=3 + 2021=13 + 2022=18 + 2023= 10  + 2024=5). 
Logrando los siguientes beneficios para la Comunidad: 
- Se han desarrollado estrategias de articulación interinstitucionales e intersectoriales y de ciudad región en temas de protección y bienestar animal.
- Se han gestionado alianzas, que potenciarán las intervenciones y cobertura en torno a la Protección y Bienestar Animal.
- De manera transversal se han fortalecido los procesos de participación ciudadana incidente en instancias, espacios de participación ciudadana y movilización social. </t>
  </si>
  <si>
    <t xml:space="preserve">Para dar cumplimiento de la meta "Vincular 10.000 ciudadanos y ciudadanas en talleres de formación que aborden la normatividad vigente y su aplicación en las instancias y los espacios de participación ciudadana y movilización social de protección y bienestar animal", se han alcanzado los siguientes logros: 
En enero se vincularon: 0 
En Febrero se vncularon 94 personas.
En marzo se vincularon 394 personas.  
En abril se vincularon 435 personas
En mayo se vincularon 173 personas
En mayo se realizaron 4 charlas presenciales y 2 charlas virtuales en el marco del programa de copropiedad y convivencia.
Se realizó un evento presencial con los referentes locales para revisar la conformación y formalización de los Consejos Locales de Protección y Bienestar Animal. 
Se realizó el primer encuentro zoolidario con Juntas de Acción Comunal, donde se presento a los comunales la oferta institucional y las competencias del IDPYBA.
En el programa de voluntariado social en PYBA se apoyaron las jornadas de adopción de la Unidad de Cuidado Animal – UCA, en mayo se acompañaron 3 jornadas. 
En el marco del voluntariado organizacional, se llevaron a cabo las acciones afirmativas para el cierre de las alianzas, con la participación de los estudiantes de la Universidad Sergio en la jornada de protección animal organizada por la Alcaldía Local de Los Mártires y su Consejo Local PYBA, donde estuvieron 15 estudiantes. Se avanzó en la programación de una jornada de la estrategia ‘Mirar y No tocar, es amar’, dirigida a los estudiantes de la UNAD y U sergio Arboleda para el mes de junio. 
En la implementación del programa de red de aliados se realizó una entrega de donación de alimento con el apoyo de Gabrica, apoyando 66 miebros de la red de aliados del IDPYBA.
Se vincularon ciudadanos de las localidades de Usaquén, Chapinero, Santa Fe, San Cristobal, Usme, Tunjuelito, Bosa, Kennedy, Fontibon, Engativa, Suba, Barrios Unidos, Teusaquillo, Antonio Nariño, Puente Aranda, La Candelaria, Rafeal Uribe y Ciudad Bolivar. </t>
  </si>
  <si>
    <t>Para dar cumplimiento de la meta "Definir y ejecutar 960 pactos con las instancias y espacios de participación ciudadana y movilización social por localidad para la Protección y Bienestar Animal", se han alcanzado los siguientes logros: 
En enero se ejecutaron 0 pactos 
En Febrero se ejecutaron 1 pacto
En marzo se ejecutaron 2 pactos
En abril se ejecuto 1 pacto
En mayo se desarrollo 1 pacto
En el mes de enero se avanzó en la formulación y adopción de la estrategia y plan institucional de participación ciudadana para la vigencia 2024, que contiene las acciones y estrategias para promover los procesos de participación del IDPYBA, adiconal a lo anterior, se avanzó en el diseño de la matriz para sistematizar los pactos programados para la vigencia. 
En el mes de febrero se logró un pacto en Puente Aranda, llevando los servicios y programas de protección y bienestar animal a las comunidades con quienes se pactaron los compromisos.
En el mes de marzo se lograron dos pactos en Suba, llevando los servicios y programas de protección y bienestar animal a las comunidades con quienes se pactaron los compromisos.
En el mes de abril se logró un pacto en Engativá, llevando los servicios y programas de protección y bienestar animal a las comunidades con quienes se pactaron los compromisos.
En mayo se realizó 1 pacto en la localidad de Barrios Unidos, llevando los servicios y programas de protección y bienestar animal a las comunidades con quienes se pactaron los compromisos.</t>
  </si>
  <si>
    <t xml:space="preserve">En el marco del cuatrienio el Instituto ha definido y ejecutado 960 pactos con las instancias y espacios de participación ciudadana y movilización social por localidad para la Protección y Bienestar Animal, distribuidos de la siguiente manera: PDD 2020=60 + 2021=390 + 2022=430 + 2023=75+ 2024=5. 
Logrando los siguientes beneficios para la Comunidad: 
Se generan espacios en los cuales se promueve la participación respaldada por Normas Distritales y/o Locales, en los que permanentemente interactúan los ciudadanos, representantes de la Entidades públicas y autoridades de la Administración Distrital y se tratan temas como: necesidades de una comunidad, sus posibles soluciones, implementación de la política pública y el desarrollo programas o proyectos propios en el distrito. </t>
  </si>
  <si>
    <t>Con corte a 31 de mayo, se han vinculado 101 prestadores de servicios a la estrategia de regulación, lo que permite un avance para la vigencia del 100%. 
Enero de 2024: 00 prestadores de servicios
Febrero de 2024:15 prestadores de servicios
Marzo de 2024: 56 prestadores de servicios
Abril de 2024: 25 prestadores de servicios
Mayo de 2024: 05 prestadores de servicios</t>
  </si>
  <si>
    <t xml:space="preserve">
Para el presente periodo (mayo de 2024), se llevó a cabo 1 proceso de socialización de los lineamientos para la regulación en bienestar animal de las diferentes prestaciones de servicios que trabajan para y con los animales, a partir de los cuales se vincularon 5 prestadores de servicios a la estrategia de regulación del IDPYBA. Es asi como se han alcanzado logros frente a las siguientes actividades:
1. Realizar 31 visitas de inspección y vigilancia a establecimientos y prestadores de servicios que trabajan para y con animales. 
2. Desarrollo de documentos de Inspección y vigilancia, principalmente la construcción del proceso para la implementación de las funciones de Inspección y Vigilancia.
3. Se llevó a cabo 1 procesos de socialización de los protocolos, guías y documentos producto de la implementación de la estrategia de regulación.
</t>
  </si>
  <si>
    <t>En el marco del cuatrienio el Instituto realizó 8 campañas (2020: 1 + 2021: 2 + 2022: 2 + 2023: 2 + 2024; 1 = 8)
Logrando los siguientes beneficios para la Comunidad: 
1. Generación de procesos pedagógicos considerando la sintiencia, conciencia  y el valor intrínseco de los animales no humanos.
2. Construcción del conocimiento en la  ciudadana a partir de las acciones de apropiación de la cultura ciudadana que promuevan el cambio de relación entre animales humanos y no humanos, su coexistencia territorial, defensa, protección y bienestar. 
3. Reconocimiento de la importancia de los procesos ecosistémicos.</t>
  </si>
  <si>
    <r>
      <t>En el periodo de mayo de 2024, se vincularon 125 personas a la estrategia de educación en protección y bienestar animal, lo que representa un avance del 100% frente a la programación de la vigencia 2024. Se destaca la implementación de acciones de apropiación de la cultura ciudadana en los diferentes ámbitos de implementación de la estrategia de educación en respuesta a la misionalidad del instituto y a los requerimientos ciudadanos e institucionales que apuntan al cumplimento de la meta para la vigencia 2024.
En el periodo reportado se vincularon 125 personas en 8 intervenciones así:
1. En ámbito co</t>
    </r>
    <r>
      <rPr>
        <sz val="9"/>
        <color theme="1"/>
        <rFont val="Arial"/>
        <family val="2"/>
      </rPr>
      <t>munitario se desarrollaron 4 acciones de apropiación de la cultura ciudadana, impactando a</t>
    </r>
    <r>
      <rPr>
        <b/>
        <sz val="9"/>
        <color theme="1"/>
        <rFont val="Arial"/>
        <family val="2"/>
      </rPr>
      <t xml:space="preserve"> 50 ciudadanos y ciudadanas</t>
    </r>
    <r>
      <rPr>
        <sz val="9"/>
        <color theme="1"/>
        <rFont val="Arial"/>
        <family val="2"/>
      </rPr>
      <t>. 
Acciones que se realizaron de la siguiente manera:</t>
    </r>
    <r>
      <rPr>
        <sz val="9"/>
        <color rgb="FF000000"/>
        <rFont val="Arial"/>
        <family val="2"/>
      </rPr>
      <t xml:space="preserve">
**Huellitas de calle con 1 jornada y 2 ciudadanos sensibilizados.
**Mirar y no tocar es amar con 1 intervención y 7 ciudadanos sensibilizados.
**Pisa el freno hay vida en vía 1 jornada y 35 ciudadanados sensibilizados.
**Otras acciones de apropiación de la cultura ciudadana en ámbito comunitario con 1 intervenciones y 6 ciudadanos vinculados.
2. En ámbito educativo se desarrollaron 2 acciones de apropiación de la cultura ciudadana, impactando a</t>
    </r>
    <r>
      <rPr>
        <b/>
        <sz val="9"/>
        <color rgb="FF000000"/>
        <rFont val="Arial"/>
        <family val="2"/>
      </rPr>
      <t xml:space="preserve"> 43 miembros de la comunidad estudiantil</t>
    </r>
    <r>
      <rPr>
        <sz val="9"/>
        <color rgb="FF000000"/>
        <rFont val="Arial"/>
        <family val="2"/>
      </rPr>
      <t xml:space="preserve">. Adicionalmente, en ámbito educativo se continuaron las actividades de formación y trabajo en territorio con los estudiantes vinculados al servicio social estudiantil.
3.En ámbito institucional se desarrolló 1 acción de apropiación de la cultura ciudadana, impactando a </t>
    </r>
    <r>
      <rPr>
        <b/>
        <sz val="9"/>
        <color rgb="FF000000"/>
        <rFont val="Arial"/>
        <family val="2"/>
      </rPr>
      <t>21 ciudadanos y ciudadanas</t>
    </r>
    <r>
      <rPr>
        <sz val="9"/>
        <color rgb="FF000000"/>
        <rFont val="Arial"/>
        <family val="2"/>
      </rPr>
      <t xml:space="preserve">.
4.En ámbito recreodeportivo se desarrolló 1 acción de apropiación de la cultura ciudadana, impactando a </t>
    </r>
    <r>
      <rPr>
        <b/>
        <sz val="9"/>
        <color rgb="FF000000"/>
        <rFont val="Arial"/>
        <family val="2"/>
      </rPr>
      <t>11 ciudadanos y ciudadanas</t>
    </r>
    <r>
      <rPr>
        <sz val="9"/>
        <color rgb="FF000000"/>
        <rFont val="Arial"/>
        <family val="2"/>
      </rPr>
      <t>.</t>
    </r>
  </si>
  <si>
    <r>
      <t xml:space="preserve">En el marco del cuatrienio el Instituto vincularon </t>
    </r>
    <r>
      <rPr>
        <b/>
        <sz val="9"/>
        <rFont val="Arial"/>
        <family val="2"/>
      </rPr>
      <t xml:space="preserve">49,000 ciudadanos y ciudadanas </t>
    </r>
    <r>
      <rPr>
        <sz val="9"/>
        <rFont val="Arial"/>
        <family val="2"/>
      </rPr>
      <t xml:space="preserve">en las estrategias de sensibilización y educación en los ámbitos: educativo, recreodeportivo, institucional y comunitario, de la siguiente manera:  2020=1.359, 2021=19.566, 2022=25.000, 2023=2,100 y 2024=975. 
Logrando los siguientes beneficios para la comunidad: 
1. En el ambito comunitario incentivar a la comunidad en la generación de prácticas afirmativas y reducción de acciones que afectan negativamente el bienestar animal, vinculando a diversos grupos poblacionales y etáreos que movilicen la transformación cultural con un enfoque diferencial y particularmente de género incluyendo las acciones en el marco del Sistema Distrital de Cuidado.
2. En el ambito institucional instalar capacidades en los colaboradores de entidades públicas y privadas para optimizar la  respuesta  institucional ante  las necesidades de los animales  en los diferentes sectores de la ciudad, de tal manera que el distrito en general pueda asumir el reto de la protección, bienestar y defensa animal.
3. En el ambito educativo generar escenarios de construcción del conocimiento desde tempranas edades para que redunde en la movilización y participación ciudadana a favor de la vida y dignidad de los animales en articulacion con la comunidad educativa, procurando el relevo generacional en la protección animal. 
4.  En el ámbito recreodeportivo donde se generan acciones para vincular las prácticas recreportivas y el disfrute de espacios de esparcimiento con parámetros de bienestar animal para evitar accidentes prevenibles por desconocimiento como, golpes de calor, pérdidas y atropellamientos, así como fomentar la tenencia responsable para tener una convivencia interespecie armónica en estos espacios. 
La unión de experiencias pedagógicas de todos los ámbitos permitirá la construcción de la ciudadania zoolidaria bajo los valores del respeto, amor, compasión, empatía y no maleficencia. </t>
    </r>
  </si>
  <si>
    <t xml:space="preserve">En el periodo de mayo de 2024, han sido vinculados 173 ciudadanos y ciudadanas. La vinculación de los ciudadanos y ciudadanas se realizó de la siguiente manera: 
*Programa de copropiedad y convivencia: se vincularon 40 ciudadanas y ciudadanos. 
*Se vincularon 133 ciudadanas y ciudadanos a través de sensibilizaciones en participación ciudadana en favor de la protección animal en los diferentes espacios de participación ciudadana. </t>
  </si>
  <si>
    <t xml:space="preserve">En el marco del cuatrienio el Instituto ha vinculado 10.000 ciudadanos y ciudadanas en talleres de formación (acumulados PDD; 2020=404 + 2021=2800 + 2022=4,000 +2023=1.700 + 2024=1096). 
Logrando los siguientes beneficios para la Comunidad: 
- Aumentar la participación ciudadana en espacios de sensibilización y participativos que promuevan el cambio de relación entre animales humanos y no humanos, su coexistencia territorial, defensa, protección y bienestar
- Fortalecer los procesos de participación ciudadana incidente en instancias, espacios de participación ciudadana y movilización social
Los resultados en esta meta, se enfocan en fortalecer los espacios e instancias de participación ciudadana y movilización social por la protección y el bienestar animal, mediante el acompañamiento y talleres de formación a la comunidad para maximizar los procesos de participación incidente en la ciudad llegando a un total de 10.000 personas para vincular en estos espacios.
- Se acompaño la socialización de la estrategia de participación ciudadana para la construcción del Plan Distrital de Desarrollo, promoviendo la participación ciudadana en favor de los animales en Bogotá. </t>
  </si>
  <si>
    <t xml:space="preserve">Con corte a mayo de  2024, de manera acumulada se reportan 05 alianzas interinstitucionales con:
1.  Escuela Superior de Administración Pública ESAP que tiene por objetivo realizar un seminario profesoral con 8 sesiones durante el primer semestre de 2024 articulando la administración pública y la protección animal. 
2. Alianzas con la UNAD  y 3. Alianza con la Universidad Sergio Arboleda: Se encuentran en revisión los documentos, como actores estratégicos e identificación de las necesidades con el fin de realizar el documento de Propuesta para el Voluntariado organizacional.
4. Alianza con la emisora LA KALLE, que tiene por objetivo realizar formaciones y acciones en bienestar animal que permitan fortalecer las actividades enfocadas a la protección
5. Alianza con la Universidad Nacional de Colombia para fortalecer acciones en protección y bienestar animal dirigida a voluntarios de la Universidad </t>
  </si>
  <si>
    <r>
      <t xml:space="preserve">En la vigencia de 2024, se realizaron 5 pactos con las instancias y espacios de participación ciudadana, lo que corresponde a un avance del </t>
    </r>
    <r>
      <rPr>
        <sz val="9"/>
        <rFont val="Arial"/>
        <family val="2"/>
      </rPr>
      <t xml:space="preserve">100%. </t>
    </r>
    <r>
      <rPr>
        <sz val="9"/>
        <color rgb="FF000000"/>
        <rFont val="Arial"/>
        <family val="2"/>
      </rPr>
      <t xml:space="preserve">
Para el mes de mayo se realizó 1 pacto en la localidad de Barrios Unidos, llevando los servicios y programas de protección y bienestar animal a las comunidades con quienes se pactaron los compromisos.</t>
    </r>
  </si>
  <si>
    <t xml:space="preserve">Para dar cumplimiento a la meta de Diseñar e implementar 1 campaña pedagógica de apropiación social del conocimiento que aborde perspectivas alternativas al antropocentrismo, en 2024, se definió la realización de la campaña "Rompe el ciclo" que busca desincentivar la reproducción y compra de mascotas no convencionales, para la cual se pueden resaltar los siguientes logros de gestión: 
-Enero de 2024: Se logró definir el tema principal de la nueva campaña pedagógica a diseñar e implementar en 2024. La campaña abordará el tema de mascotas no convencionales y se llamará: "Mascotas no convencionales: rompe el ciclo". Además, se logró dialogar sobre algunas propuestas para la implementación de la campaña.
-Febrero de 2024: Se elaboró el documento base de campaña para guiar el planteamiento y comprensión del concepto y contenido de la nueva campaña pedagógica "Mascotas no convencionales: rompe el ciclo". En este documento se plantearon los objetivos, la justificación, la problemática a abordar, ejes temáticos y acciones para su implementación.
-Marzo de 2024: Se elaboró el brief creativo para definir la estrategia creativa y los mensajes que se utilizarán en el lanzamiento e implementación de la nueva campaña pedagógica "Mascotas no convencionales: rompe el ciclo". Además, se inició la elaboración de piezas gráficas con los mensajes educativos de la nueva campaña.
-Abril de 2024: Se elaboraron las piezas gráficas y el material educativo, que incluye cartillas y taller pedagógico para difundir los mensajes de la nueva campaña "Mascotas no convencionales: rompe el ciclo" y sensibilizar a la ciudadanía para detener la reproducción y compra de especies animales consideradas como mascotas no convencionales. Además, se continuaron las reuniones para coordinar el lanzamiento de la campaña. 
-Mayo de 2024: el 5 de mayo se lanzó la nueva campaña "Rompe el ciclo" por medios digitales como Youtube y Facebook live y se inició la implementación de las actividades pedagógicas de la campaña. En tres instituciones educativas se realizaron los talleres pedagógicos de la campaña enfocados en el reconocimiento de las consecuencias de la tenencia de mascotas no convencionales domésticas y exóticas.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</si>
</sst>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0_-;\-* #,##0_-;_-* &quot;-&quot;_-;_-@_-"/>
    <numFmt numFmtId="43" formatCode="_-* #,##0.00_-;\-* #,##0.00_-;_-* &quot;-&quot;??_-;_-@_-"/>
    <numFmt numFmtId="164" formatCode="_-* #,##0.00\ &quot;€&quot;_-;\-* #,##0.00\ &quot;€&quot;_-;_-* &quot;-&quot;??\ &quot;€&quot;_-;_-@_-"/>
    <numFmt numFmtId="165" formatCode="&quot;$&quot;\ #,##0_);[Red]\(&quot;$&quot;\ #,##0\)"/>
    <numFmt numFmtId="166" formatCode="_(* #,##0_);_(* \(#,##0\);_(* &quot;-&quot;_);_(@_)"/>
    <numFmt numFmtId="167" formatCode="_(&quot;$&quot;\ * #,##0.00_);_(&quot;$&quot;\ * \(#,##0.00\);_(&quot;$&quot;\ * &quot;-&quot;??_);_(@_)"/>
    <numFmt numFmtId="168" formatCode="_(* #,##0.00_);_(* \(#,##0.00\);_(*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s>
  <fonts count="82"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b/>
      <sz val="9"/>
      <color rgb="FF000000"/>
      <name val="Tahoma"/>
      <family val="2"/>
    </font>
    <font>
      <sz val="9"/>
      <color rgb="FF000000"/>
      <name val="Tahoma"/>
      <family val="2"/>
    </font>
    <font>
      <sz val="8"/>
      <color rgb="FF000000"/>
      <name val="Arial"/>
      <family val="2"/>
    </font>
    <font>
      <b/>
      <sz val="11"/>
      <color rgb="FF000000"/>
      <name val="Arial"/>
      <family val="2"/>
    </font>
    <font>
      <b/>
      <sz val="9"/>
      <color rgb="FF000000"/>
      <name val="Arial"/>
      <family val="2"/>
    </font>
    <font>
      <sz val="9"/>
      <color rgb="FF000000"/>
      <name val="Arial"/>
      <family val="2"/>
    </font>
  </fonts>
  <fills count="6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0"/>
        <bgColor rgb="FF000000"/>
      </patternFill>
    </fill>
    <fill>
      <patternFill patternType="solid">
        <fgColor rgb="FFC4D79B"/>
        <bgColor rgb="FF000000"/>
      </patternFill>
    </fill>
    <fill>
      <patternFill patternType="solid">
        <fgColor rgb="FFFFFFFF"/>
        <bgColor rgb="FF000000"/>
      </patternFill>
    </fill>
  </fills>
  <borders count="6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9"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40"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8" fontId="35" fillId="0" borderId="0" applyFont="0" applyFill="0" applyBorder="0" applyAlignment="0" applyProtection="0"/>
    <xf numFmtId="166" fontId="35" fillId="0" borderId="0" applyFont="0" applyFill="0" applyBorder="0" applyAlignment="0" applyProtection="0"/>
    <xf numFmtId="41" fontId="35" fillId="0" borderId="0" applyFont="0" applyFill="0" applyBorder="0" applyAlignment="0" applyProtection="0"/>
    <xf numFmtId="168" fontId="3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3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8"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29">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6" fontId="35" fillId="0" borderId="0" xfId="1251" applyFont="1"/>
    <xf numFmtId="166"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8"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8"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vertical="center" wrapText="1"/>
    </xf>
    <xf numFmtId="0" fontId="8" fillId="61" borderId="10" xfId="0" applyFont="1" applyFill="1" applyBorder="1" applyAlignment="1">
      <alignment horizontal="center" vertical="center" wrapText="1"/>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14" fontId="9" fillId="0" borderId="10" xfId="1371" applyNumberFormat="1" applyFont="1" applyBorder="1" applyAlignment="1" applyProtection="1">
      <alignment vertical="center" wrapText="1"/>
      <protection locked="0"/>
    </xf>
    <xf numFmtId="171" fontId="53" fillId="0" borderId="0" xfId="0" applyNumberFormat="1" applyFont="1"/>
    <xf numFmtId="1" fontId="53" fillId="0" borderId="0" xfId="0" applyNumberFormat="1" applyFont="1"/>
    <xf numFmtId="1" fontId="53" fillId="50" borderId="10" xfId="1250" applyNumberFormat="1" applyFont="1" applyFill="1" applyBorder="1" applyAlignment="1">
      <alignment horizontal="center" vertical="center"/>
    </xf>
    <xf numFmtId="171" fontId="53" fillId="50" borderId="10" xfId="1250" applyNumberFormat="1" applyFont="1" applyFill="1" applyBorder="1" applyAlignment="1">
      <alignment horizontal="center" vertical="center"/>
    </xf>
    <xf numFmtId="1" fontId="53" fillId="0" borderId="10" xfId="1250" applyNumberFormat="1" applyFont="1" applyFill="1" applyBorder="1" applyAlignment="1">
      <alignment horizontal="center" vertical="center"/>
    </xf>
    <xf numFmtId="1" fontId="52" fillId="50" borderId="10" xfId="1250" applyNumberFormat="1" applyFont="1" applyFill="1" applyBorder="1" applyAlignment="1">
      <alignment horizontal="center" vertical="center"/>
    </xf>
    <xf numFmtId="0" fontId="8" fillId="66" borderId="10" xfId="0" applyFont="1" applyFill="1" applyBorder="1" applyAlignment="1">
      <alignment horizontal="left" vertical="center" wrapText="1"/>
    </xf>
    <xf numFmtId="0" fontId="9" fillId="0" borderId="10" xfId="0" applyFont="1" applyBorder="1" applyAlignment="1">
      <alignment horizontal="center" vertical="center"/>
    </xf>
    <xf numFmtId="0" fontId="8" fillId="66" borderId="10" xfId="0" applyFont="1" applyFill="1" applyBorder="1" applyAlignment="1">
      <alignment vertical="center" wrapText="1"/>
    </xf>
    <xf numFmtId="0" fontId="8" fillId="66" borderId="10" xfId="0" applyFont="1" applyFill="1" applyBorder="1" applyAlignment="1">
      <alignment horizontal="center" vertical="center" wrapText="1"/>
    </xf>
    <xf numFmtId="0" fontId="81" fillId="67" borderId="10" xfId="0" applyFont="1" applyFill="1" applyBorder="1" applyAlignment="1">
      <alignment horizontal="center" vertical="center"/>
    </xf>
    <xf numFmtId="0" fontId="81" fillId="0" borderId="10" xfId="0" applyFont="1" applyBorder="1" applyAlignment="1">
      <alignment horizontal="center" vertical="center"/>
    </xf>
    <xf numFmtId="0" fontId="81" fillId="67" borderId="10" xfId="0" applyFont="1" applyFill="1" applyBorder="1" applyAlignment="1">
      <alignment vertical="center"/>
    </xf>
    <xf numFmtId="0" fontId="8" fillId="66" borderId="10" xfId="0" applyFont="1" applyFill="1" applyBorder="1" applyAlignment="1">
      <alignment horizontal="justify" vertical="center" wrapText="1"/>
    </xf>
    <xf numFmtId="0" fontId="9" fillId="0" borderId="10" xfId="0" applyFont="1" applyBorder="1" applyAlignment="1">
      <alignment vertical="center" wrapText="1"/>
    </xf>
    <xf numFmtId="0" fontId="8" fillId="66" borderId="10" xfId="0" applyFont="1" applyFill="1" applyBorder="1" applyAlignment="1">
      <alignment horizontal="justify" vertical="center"/>
    </xf>
    <xf numFmtId="2" fontId="81" fillId="67" borderId="10" xfId="0" applyNumberFormat="1" applyFont="1" applyFill="1" applyBorder="1" applyAlignment="1">
      <alignment horizontal="center" vertical="center"/>
    </xf>
    <xf numFmtId="2" fontId="81" fillId="0" borderId="10" xfId="0" applyNumberFormat="1" applyFont="1" applyBorder="1" applyAlignment="1">
      <alignment horizontal="center" vertical="center"/>
    </xf>
    <xf numFmtId="2" fontId="53" fillId="0" borderId="0" xfId="0" applyNumberFormat="1" applyFont="1"/>
    <xf numFmtId="9" fontId="53" fillId="0" borderId="10" xfId="1495" applyFont="1" applyFill="1" applyBorder="1" applyAlignment="1" applyProtection="1">
      <alignment horizontal="center" vertical="center"/>
      <protection hidden="1"/>
    </xf>
    <xf numFmtId="0" fontId="53" fillId="0" borderId="0" xfId="0" applyFont="1" applyAlignment="1">
      <alignment wrapText="1"/>
    </xf>
    <xf numFmtId="0" fontId="0" fillId="0" borderId="0" xfId="0" applyAlignment="1">
      <alignment wrapText="1"/>
    </xf>
    <xf numFmtId="0" fontId="0" fillId="0" borderId="0" xfId="0" applyAlignment="1">
      <alignment vertical="top"/>
    </xf>
    <xf numFmtId="1" fontId="12" fillId="0" borderId="0" xfId="1496" applyNumberFormat="1" applyFont="1" applyFill="1" applyBorder="1" applyAlignment="1">
      <alignment horizontal="center" vertical="top" wrapText="1"/>
    </xf>
    <xf numFmtId="3" fontId="53" fillId="0" borderId="0" xfId="0" applyNumberFormat="1" applyFont="1"/>
    <xf numFmtId="2" fontId="81" fillId="0" borderId="10" xfId="0" applyNumberFormat="1" applyFont="1" applyFill="1" applyBorder="1" applyAlignment="1">
      <alignment horizontal="center" vertical="center"/>
    </xf>
    <xf numFmtId="0" fontId="8" fillId="61" borderId="10" xfId="1371" applyFont="1" applyFill="1" applyBorder="1" applyAlignment="1">
      <alignment horizontal="center" vertical="center" wrapText="1"/>
    </xf>
    <xf numFmtId="0" fontId="9"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0" fontId="8" fillId="61" borderId="10" xfId="1371" applyFont="1" applyFill="1" applyBorder="1" applyAlignment="1" applyProtection="1">
      <alignment horizontal="center" vertical="center" wrapText="1"/>
      <protection locked="0"/>
    </xf>
    <xf numFmtId="1" fontId="9" fillId="50" borderId="10" xfId="1496" applyNumberFormat="1" applyFont="1" applyFill="1" applyBorder="1" applyAlignment="1">
      <alignment vertical="center" wrapText="1"/>
    </xf>
    <xf numFmtId="10" fontId="9" fillId="0" borderId="10" xfId="1495" applyNumberFormat="1" applyFont="1" applyFill="1" applyBorder="1" applyAlignment="1" applyProtection="1">
      <alignment horizontal="center" vertical="center" wrapText="1"/>
      <protection locked="0" hidden="1"/>
    </xf>
    <xf numFmtId="0" fontId="9" fillId="67" borderId="10" xfId="0" applyFont="1" applyFill="1" applyBorder="1" applyAlignment="1">
      <alignment vertical="center" wrapText="1"/>
    </xf>
    <xf numFmtId="4" fontId="9" fillId="67" borderId="10" xfId="0" applyNumberFormat="1" applyFont="1" applyFill="1" applyBorder="1" applyAlignment="1">
      <alignment horizontal="center" vertical="center" wrapText="1"/>
    </xf>
    <xf numFmtId="0" fontId="8" fillId="66" borderId="10" xfId="0" applyFont="1" applyFill="1" applyBorder="1" applyAlignment="1">
      <alignment vertical="top" wrapText="1"/>
    </xf>
    <xf numFmtId="0" fontId="8" fillId="66" borderId="10" xfId="0" applyFont="1" applyFill="1" applyBorder="1" applyAlignment="1">
      <alignment horizontal="center" vertical="center"/>
    </xf>
    <xf numFmtId="3" fontId="9" fillId="67" borderId="10" xfId="0" applyNumberFormat="1" applyFont="1" applyFill="1" applyBorder="1" applyAlignment="1">
      <alignment vertical="center" wrapText="1"/>
    </xf>
    <xf numFmtId="1" fontId="81" fillId="67" borderId="10" xfId="0" applyNumberFormat="1" applyFont="1" applyFill="1" applyBorder="1" applyAlignment="1">
      <alignment horizontal="center" vertical="center"/>
    </xf>
    <xf numFmtId="1" fontId="81" fillId="0" borderId="10" xfId="0" applyNumberFormat="1" applyFont="1" applyBorder="1" applyAlignment="1">
      <alignment horizontal="center" vertical="center"/>
    </xf>
    <xf numFmtId="1" fontId="81" fillId="0" borderId="10" xfId="0" applyNumberFormat="1" applyFont="1" applyFill="1" applyBorder="1" applyAlignment="1">
      <alignment horizontal="center" vertical="center"/>
    </xf>
    <xf numFmtId="0" fontId="9" fillId="67" borderId="10" xfId="0" applyFont="1" applyFill="1" applyBorder="1" applyAlignment="1">
      <alignment horizontal="center" vertical="center"/>
    </xf>
    <xf numFmtId="0" fontId="61" fillId="0" borderId="0" xfId="0" applyFont="1"/>
    <xf numFmtId="0" fontId="61" fillId="0" borderId="0" xfId="0" applyFont="1" applyAlignment="1">
      <alignment vertical="top"/>
    </xf>
    <xf numFmtId="0" fontId="8" fillId="61" borderId="10" xfId="1371" applyFont="1" applyFill="1" applyBorder="1" applyAlignment="1">
      <alignment vertical="top" wrapText="1"/>
    </xf>
    <xf numFmtId="1" fontId="9" fillId="24" borderId="10" xfId="1250" applyNumberFormat="1" applyFont="1" applyFill="1" applyBorder="1" applyAlignment="1">
      <alignment horizontal="center" vertical="center"/>
    </xf>
    <xf numFmtId="0" fontId="4" fillId="0" borderId="0" xfId="1371" applyFont="1" applyAlignment="1" applyProtection="1">
      <alignment vertical="center" wrapText="1"/>
      <protection locked="0"/>
    </xf>
    <xf numFmtId="0" fontId="4" fillId="0" borderId="0" xfId="1371" applyFont="1" applyAlignment="1">
      <alignment vertical="center"/>
    </xf>
    <xf numFmtId="0" fontId="73" fillId="0" borderId="1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68" fontId="15" fillId="51" borderId="17" xfId="1250" applyFont="1" applyFill="1" applyBorder="1" applyAlignment="1" applyProtection="1">
      <alignment vertical="center" wrapText="1"/>
      <protection hidden="1"/>
    </xf>
    <xf numFmtId="168" fontId="15" fillId="51" borderId="19" xfId="1250" applyFont="1" applyFill="1" applyBorder="1" applyAlignment="1" applyProtection="1">
      <alignment vertical="center" wrapText="1"/>
      <protection hidden="1"/>
    </xf>
    <xf numFmtId="168" fontId="15" fillId="0" borderId="17" xfId="1250" applyFont="1" applyFill="1" applyBorder="1" applyAlignment="1" applyProtection="1">
      <alignment vertical="center" wrapText="1"/>
      <protection hidden="1"/>
    </xf>
    <xf numFmtId="168" fontId="15" fillId="0"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8" fontId="5" fillId="0" borderId="17" xfId="1250" applyFont="1" applyFill="1" applyBorder="1" applyAlignment="1" applyProtection="1">
      <alignment horizontal="center" vertical="center" wrapText="1"/>
      <protection hidden="1"/>
    </xf>
    <xf numFmtId="168" fontId="5" fillId="0" borderId="19" xfId="1250" applyFont="1" applyFill="1" applyBorder="1" applyAlignment="1" applyProtection="1">
      <alignment horizontal="center" vertical="center" wrapText="1"/>
      <protection hidden="1"/>
    </xf>
    <xf numFmtId="170" fontId="5" fillId="0" borderId="10" xfId="0" applyNumberFormat="1" applyFont="1" applyBorder="1" applyAlignment="1" applyProtection="1">
      <alignment horizontal="center"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5" xfId="0" applyFont="1" applyBorder="1" applyAlignment="1" applyProtection="1">
      <alignment horizontal="center"/>
      <protection locked="0"/>
    </xf>
    <xf numFmtId="0" fontId="70" fillId="0" borderId="28" xfId="0" applyFont="1" applyBorder="1" applyAlignment="1" applyProtection="1">
      <alignment horizontal="center"/>
      <protection locked="0"/>
    </xf>
    <xf numFmtId="0" fontId="15" fillId="0" borderId="10" xfId="0" applyFont="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8" fontId="15" fillId="50" borderId="17" xfId="1250" applyFont="1" applyFill="1" applyBorder="1" applyAlignment="1" applyProtection="1">
      <alignment vertical="center" wrapText="1"/>
      <protection hidden="1"/>
    </xf>
    <xf numFmtId="168" fontId="15" fillId="50" borderId="19" xfId="1250" applyFont="1" applyFill="1" applyBorder="1" applyAlignment="1" applyProtection="1">
      <alignment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6"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6"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29"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2"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0"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7" xfId="1371" applyFont="1" applyBorder="1" applyAlignment="1">
      <alignment horizontal="center" vertical="center"/>
    </xf>
    <xf numFmtId="0" fontId="59" fillId="0" borderId="23" xfId="1371" applyFont="1" applyBorder="1" applyAlignment="1">
      <alignment horizontal="center" vertical="center"/>
    </xf>
    <xf numFmtId="0" fontId="59" fillId="0" borderId="45"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6"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7" xfId="1371" applyFont="1" applyBorder="1" applyAlignment="1">
      <alignment horizontal="center" vertical="center"/>
    </xf>
    <xf numFmtId="0" fontId="52" fillId="0" borderId="23" xfId="1371" applyFont="1" applyBorder="1" applyAlignment="1">
      <alignment horizontal="center" vertical="center"/>
    </xf>
    <xf numFmtId="0" fontId="52" fillId="0" borderId="45"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8" xfId="1371" applyFont="1" applyBorder="1" applyAlignment="1">
      <alignment horizontal="center" vertical="center"/>
    </xf>
    <xf numFmtId="0" fontId="52" fillId="0" borderId="27" xfId="1371" applyFont="1" applyBorder="1" applyAlignment="1">
      <alignment horizontal="center" vertical="center"/>
    </xf>
    <xf numFmtId="0" fontId="52"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2" xfId="0" applyFont="1" applyFill="1" applyBorder="1" applyAlignment="1">
      <alignment horizontal="center" vertical="center" wrapText="1"/>
    </xf>
    <xf numFmtId="0" fontId="53" fillId="50" borderId="46"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4"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4" xfId="1495" applyFont="1" applyFill="1" applyBorder="1" applyAlignment="1">
      <alignment horizontal="center" vertical="center" wrapText="1"/>
    </xf>
    <xf numFmtId="0" fontId="56" fillId="0" borderId="50"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1"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52"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41"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38" xfId="0" applyFont="1" applyBorder="1" applyAlignment="1">
      <alignment horizontal="center" vertical="center" wrapText="1"/>
    </xf>
    <xf numFmtId="0" fontId="51" fillId="52" borderId="10" xfId="0" applyFont="1" applyFill="1" applyBorder="1" applyAlignment="1">
      <alignment horizontal="center" vertical="center" wrapText="1"/>
    </xf>
    <xf numFmtId="0" fontId="39" fillId="64" borderId="26" xfId="0" applyFont="1" applyFill="1" applyBorder="1" applyAlignment="1">
      <alignment horizontal="center"/>
    </xf>
    <xf numFmtId="0" fontId="39" fillId="64" borderId="27"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6"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2" xfId="0" applyFont="1" applyFill="1" applyBorder="1" applyAlignment="1">
      <alignment horizontal="center" vertical="center"/>
    </xf>
    <xf numFmtId="0" fontId="74" fillId="59" borderId="34" xfId="0"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Border="1" applyAlignment="1" applyProtection="1">
      <alignment horizontal="center" vertical="center" wrapText="1"/>
      <protection locked="0"/>
    </xf>
    <xf numFmtId="0" fontId="9" fillId="0" borderId="10" xfId="1371" applyFont="1" applyFill="1" applyBorder="1" applyAlignment="1" applyProtection="1">
      <alignment horizontal="center" vertical="center" wrapText="1"/>
      <protection locked="0"/>
    </xf>
    <xf numFmtId="0" fontId="9" fillId="0" borderId="10" xfId="1371" applyFont="1" applyFill="1" applyBorder="1" applyAlignment="1">
      <alignment horizontal="center" vertical="center"/>
    </xf>
    <xf numFmtId="0" fontId="11" fillId="24" borderId="10" xfId="1371" applyFont="1" applyFill="1" applyBorder="1" applyAlignment="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9" fillId="0" borderId="10" xfId="1371" applyFont="1" applyBorder="1" applyAlignment="1">
      <alignment horizontal="center" vertical="center" wrapText="1"/>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Border="1" applyAlignment="1" applyProtection="1">
      <alignment horizontal="center" vertical="center" wrapText="1"/>
      <protection hidden="1"/>
    </xf>
    <xf numFmtId="0" fontId="9" fillId="0" borderId="10" xfId="1371" applyFont="1" applyBorder="1" applyAlignment="1">
      <alignment horizontal="center" vertical="center"/>
    </xf>
    <xf numFmtId="49" fontId="9" fillId="50" borderId="10" xfId="1371" applyNumberFormat="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0" fontId="81" fillId="0" borderId="10" xfId="1371" applyFont="1" applyFill="1" applyBorder="1" applyAlignment="1" applyProtection="1">
      <alignment horizontal="justify" vertical="center" wrapText="1"/>
      <protection locked="0"/>
    </xf>
    <xf numFmtId="0" fontId="53" fillId="0" borderId="10" xfId="1371" applyFont="1" applyFill="1" applyBorder="1" applyAlignment="1" applyProtection="1">
      <alignment horizontal="justify" vertical="center" wrapText="1"/>
      <protection locked="0"/>
    </xf>
    <xf numFmtId="171" fontId="9" fillId="50" borderId="10" xfId="1250" applyNumberFormat="1" applyFont="1" applyFill="1" applyBorder="1" applyAlignment="1" applyProtection="1">
      <alignment horizontal="center" vertical="center" wrapText="1"/>
      <protection locked="0"/>
    </xf>
    <xf numFmtId="10" fontId="9" fillId="50" borderId="10" xfId="1250" applyNumberFormat="1" applyFont="1" applyFill="1" applyBorder="1" applyAlignment="1" applyProtection="1">
      <alignment horizontal="center" vertical="center" wrapText="1"/>
      <protection locked="0"/>
    </xf>
    <xf numFmtId="14" fontId="9" fillId="50" borderId="10" xfId="1371" applyNumberFormat="1" applyFont="1" applyFill="1" applyBorder="1" applyAlignment="1">
      <alignment horizontal="center" vertical="center" wrapText="1"/>
    </xf>
    <xf numFmtId="1" fontId="9" fillId="50" borderId="10" xfId="1250" applyNumberFormat="1" applyFont="1" applyFill="1" applyBorder="1" applyAlignment="1">
      <alignment horizontal="center" vertical="center" wrapText="1"/>
    </xf>
    <xf numFmtId="0" fontId="52" fillId="61" borderId="10" xfId="1371" applyFont="1" applyFill="1" applyBorder="1" applyAlignment="1">
      <alignment horizontal="center" vertical="center"/>
    </xf>
    <xf numFmtId="0" fontId="9" fillId="0" borderId="10" xfId="1371" applyFont="1" applyBorder="1" applyAlignment="1">
      <alignment horizontal="justify" vertical="center" wrapText="1"/>
    </xf>
    <xf numFmtId="0" fontId="8" fillId="61" borderId="10" xfId="1371" applyFont="1" applyFill="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52" fillId="0" borderId="10" xfId="1371" applyFont="1" applyBorder="1" applyAlignment="1">
      <alignment horizontal="center" vertical="center"/>
    </xf>
    <xf numFmtId="0" fontId="53" fillId="0" borderId="10" xfId="1371" applyFont="1" applyBorder="1" applyAlignment="1" applyProtection="1">
      <alignment horizontal="justify" vertical="center" wrapText="1"/>
      <protection locked="0"/>
    </xf>
    <xf numFmtId="0" fontId="9" fillId="0" borderId="10" xfId="1371" applyFont="1" applyBorder="1" applyAlignment="1" applyProtection="1">
      <alignment horizontal="justify" vertical="center" wrapText="1"/>
      <protection locked="0"/>
    </xf>
    <xf numFmtId="0" fontId="8" fillId="66" borderId="10" xfId="0" applyFont="1" applyFill="1" applyBorder="1" applyAlignment="1">
      <alignment horizontal="left" vertical="center" wrapText="1"/>
    </xf>
    <xf numFmtId="0" fontId="8" fillId="66" borderId="10" xfId="0" applyFont="1" applyFill="1" applyBorder="1" applyAlignment="1">
      <alignment horizontal="center" vertical="center" wrapText="1"/>
    </xf>
    <xf numFmtId="0" fontId="9" fillId="0" borderId="10" xfId="0" applyFont="1" applyBorder="1" applyAlignment="1">
      <alignment horizontal="center" vertical="center" wrapText="1"/>
    </xf>
    <xf numFmtId="0" fontId="80" fillId="66" borderId="10" xfId="0" applyFont="1" applyFill="1" applyBorder="1" applyAlignment="1">
      <alignment horizontal="center" vertical="center"/>
    </xf>
    <xf numFmtId="0" fontId="9" fillId="67" borderId="10" xfId="0" applyFont="1" applyFill="1" applyBorder="1" applyAlignment="1">
      <alignment horizontal="center" vertical="center"/>
    </xf>
    <xf numFmtId="0" fontId="9" fillId="0" borderId="10" xfId="0" applyFont="1" applyBorder="1" applyAlignment="1">
      <alignment horizontal="left" vertical="center" wrapText="1"/>
    </xf>
    <xf numFmtId="4" fontId="9" fillId="50" borderId="10" xfId="1250" applyNumberFormat="1" applyFont="1" applyFill="1" applyBorder="1" applyAlignment="1" applyProtection="1">
      <alignment horizontal="center" vertical="center" wrapText="1"/>
      <protection locked="0"/>
    </xf>
    <xf numFmtId="0" fontId="81" fillId="0" borderId="10" xfId="0" applyFont="1" applyFill="1" applyBorder="1" applyAlignment="1">
      <alignment horizontal="justify" vertical="center" wrapText="1"/>
    </xf>
    <xf numFmtId="0" fontId="80" fillId="0" borderId="10" xfId="0" applyFont="1" applyBorder="1" applyAlignment="1">
      <alignment horizontal="center" vertical="center"/>
    </xf>
    <xf numFmtId="0" fontId="81" fillId="0" borderId="10" xfId="0" applyFont="1" applyBorder="1" applyAlignment="1">
      <alignment horizontal="justify" vertical="center" wrapText="1"/>
    </xf>
    <xf numFmtId="0" fontId="9" fillId="0" borderId="10" xfId="0" applyFont="1" applyBorder="1" applyAlignment="1">
      <alignment horizontal="justify" vertical="center" wrapText="1"/>
    </xf>
    <xf numFmtId="0" fontId="8" fillId="66" borderId="10" xfId="0" applyFont="1" applyFill="1" applyBorder="1" applyAlignment="1">
      <alignment horizontal="center" vertical="center"/>
    </xf>
    <xf numFmtId="14" fontId="9" fillId="67" borderId="10" xfId="0" applyNumberFormat="1" applyFont="1" applyFill="1" applyBorder="1" applyAlignment="1">
      <alignment horizontal="center" vertical="center" wrapText="1"/>
    </xf>
    <xf numFmtId="0" fontId="9" fillId="67" borderId="10" xfId="0" applyFont="1" applyFill="1" applyBorder="1" applyAlignment="1">
      <alignment horizontal="center" vertical="center" wrapText="1"/>
    </xf>
    <xf numFmtId="0" fontId="9" fillId="0" borderId="10" xfId="0" applyFont="1" applyBorder="1" applyAlignment="1">
      <alignment horizontal="center" vertical="center"/>
    </xf>
    <xf numFmtId="0" fontId="9" fillId="0" borderId="10" xfId="0" applyFont="1" applyFill="1" applyBorder="1" applyAlignment="1">
      <alignment horizontal="center" vertical="center" wrapText="1"/>
    </xf>
    <xf numFmtId="14" fontId="9" fillId="67" borderId="10" xfId="0" applyNumberFormat="1" applyFont="1" applyFill="1" applyBorder="1" applyAlignment="1">
      <alignment horizontal="center" vertical="center"/>
    </xf>
    <xf numFmtId="0" fontId="79" fillId="66" borderId="20" xfId="0" applyFont="1" applyFill="1" applyBorder="1" applyAlignment="1">
      <alignment horizontal="center" vertical="center"/>
    </xf>
    <xf numFmtId="0" fontId="79" fillId="66" borderId="32" xfId="0" applyFont="1" applyFill="1" applyBorder="1" applyAlignment="1">
      <alignment horizontal="center" vertical="center"/>
    </xf>
    <xf numFmtId="0" fontId="79" fillId="66" borderId="34" xfId="0" applyFont="1" applyFill="1" applyBorder="1" applyAlignment="1">
      <alignment horizontal="center" vertical="center"/>
    </xf>
    <xf numFmtId="0" fontId="8" fillId="66" borderId="20" xfId="0" applyFont="1" applyFill="1" applyBorder="1" applyAlignment="1">
      <alignment horizontal="center" vertical="center" wrapText="1"/>
    </xf>
    <xf numFmtId="0" fontId="8" fillId="66" borderId="34" xfId="0" applyFont="1" applyFill="1" applyBorder="1" applyAlignment="1">
      <alignment horizontal="center" vertical="center" wrapText="1"/>
    </xf>
    <xf numFmtId="0" fontId="9" fillId="0" borderId="2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4" xfId="0" applyFont="1" applyBorder="1" applyAlignment="1">
      <alignment horizontal="center" vertical="center" wrapText="1"/>
    </xf>
    <xf numFmtId="3" fontId="9" fillId="50" borderId="10" xfId="1250" applyNumberFormat="1" applyFont="1" applyFill="1" applyBorder="1" applyAlignment="1" applyProtection="1">
      <alignment horizontal="center" vertical="center" wrapText="1"/>
      <protection locked="0"/>
    </xf>
    <xf numFmtId="0" fontId="81" fillId="0" borderId="10" xfId="0" applyFont="1" applyBorder="1" applyAlignment="1">
      <alignment horizontal="left" vertical="center" wrapText="1"/>
    </xf>
    <xf numFmtId="0" fontId="9" fillId="67" borderId="10" xfId="0" applyFont="1" applyFill="1" applyBorder="1" applyAlignment="1">
      <alignment horizontal="left" vertical="center" wrapText="1"/>
    </xf>
    <xf numFmtId="0" fontId="8" fillId="24" borderId="10" xfId="1371" applyFont="1" applyFill="1" applyBorder="1" applyAlignment="1">
      <alignment horizontal="center" vertical="center"/>
    </xf>
    <xf numFmtId="0" fontId="52" fillId="0" borderId="10" xfId="0" applyFont="1" applyBorder="1" applyAlignment="1" applyProtection="1">
      <alignment horizontal="center" wrapText="1"/>
      <protection locked="0"/>
    </xf>
    <xf numFmtId="0" fontId="52" fillId="0" borderId="10" xfId="0" applyFont="1" applyBorder="1" applyAlignment="1" applyProtection="1">
      <alignment horizontal="center" vertical="center" wrapText="1"/>
      <protection locked="0"/>
    </xf>
    <xf numFmtId="3" fontId="9" fillId="67" borderId="10" xfId="0" applyNumberFormat="1" applyFont="1" applyFill="1" applyBorder="1" applyAlignment="1">
      <alignment horizontal="center" vertical="center" wrapText="1"/>
    </xf>
    <xf numFmtId="0" fontId="81" fillId="0" borderId="10" xfId="0" applyFont="1" applyFill="1" applyBorder="1" applyAlignment="1">
      <alignment horizontal="left" vertical="center" wrapText="1"/>
    </xf>
    <xf numFmtId="0" fontId="79" fillId="66" borderId="10" xfId="0" applyFont="1" applyFill="1" applyBorder="1" applyAlignment="1">
      <alignment horizontal="center" vertical="center"/>
    </xf>
    <xf numFmtId="0" fontId="9" fillId="0" borderId="10" xfId="0" applyFont="1" applyFill="1" applyBorder="1" applyAlignment="1">
      <alignment horizontal="justify" vertical="center" wrapText="1"/>
    </xf>
    <xf numFmtId="0" fontId="9" fillId="0" borderId="10" xfId="0" applyFont="1" applyFill="1" applyBorder="1" applyAlignment="1">
      <alignment horizontal="justify" vertical="top" wrapText="1"/>
    </xf>
    <xf numFmtId="0" fontId="53" fillId="0" borderId="10" xfId="1371" applyFont="1" applyBorder="1" applyAlignment="1" applyProtection="1">
      <alignment horizontal="left" vertical="center" wrapText="1"/>
      <protection locked="0"/>
    </xf>
    <xf numFmtId="0" fontId="78" fillId="0" borderId="10" xfId="0" applyFont="1" applyBorder="1" applyAlignment="1">
      <alignment horizontal="justify" vertical="center" wrapText="1"/>
    </xf>
    <xf numFmtId="0" fontId="9" fillId="65" borderId="10" xfId="0" applyFont="1" applyFill="1" applyBorder="1" applyAlignment="1">
      <alignment horizontal="justify" vertical="top" wrapText="1"/>
    </xf>
    <xf numFmtId="171" fontId="9" fillId="50" borderId="10" xfId="1250" applyNumberFormat="1" applyFont="1" applyFill="1" applyBorder="1" applyAlignment="1">
      <alignment horizontal="center" vertical="center" wrapText="1"/>
    </xf>
    <xf numFmtId="0" fontId="14" fillId="0" borderId="10" xfId="1371" applyFont="1" applyBorder="1" applyAlignment="1">
      <alignment horizontal="center" vertical="center"/>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2" xfId="0" applyFont="1" applyFill="1" applyBorder="1" applyAlignment="1">
      <alignment horizontal="justify" vertical="center" wrapText="1"/>
    </xf>
    <xf numFmtId="0" fontId="53" fillId="50" borderId="34"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2" xfId="0" applyFont="1" applyFill="1" applyBorder="1" applyAlignment="1">
      <alignment horizontal="justify" vertical="center" wrapText="1"/>
    </xf>
    <xf numFmtId="0" fontId="56" fillId="50" borderId="46" xfId="0" applyFont="1" applyFill="1" applyBorder="1" applyAlignment="1">
      <alignment horizontal="justify" vertical="center" wrapText="1"/>
    </xf>
    <xf numFmtId="0" fontId="9" fillId="50" borderId="34"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4"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6" xfId="0" applyFont="1" applyFill="1" applyBorder="1" applyAlignment="1">
      <alignment horizontal="center" vertical="center"/>
    </xf>
    <xf numFmtId="0" fontId="39" fillId="64" borderId="27" xfId="0" applyFont="1" applyFill="1" applyBorder="1" applyAlignment="1">
      <alignment horizontal="center" vertical="center"/>
    </xf>
  </cellXfs>
  <cellStyles count="1789">
    <cellStyle name="20% - Énfasis1 10" xfId="1"/>
    <cellStyle name="20% - Énfasis1 11" xfId="2"/>
    <cellStyle name="20% - Énfasis1 12" xfId="3"/>
    <cellStyle name="20% - Énfasis1 13" xfId="4"/>
    <cellStyle name="20% - Énfasis1 14" xfId="5"/>
    <cellStyle name="20% - Énfasis1 15" xfId="6"/>
    <cellStyle name="20% - Énfasis1 16" xfId="7"/>
    <cellStyle name="20% - Énfasis1 17" xfId="8"/>
    <cellStyle name="20% - Énfasis1 18" xfId="9"/>
    <cellStyle name="20% - Énfasis1 19" xfId="10"/>
    <cellStyle name="20% - Énfasis1 2" xfId="11"/>
    <cellStyle name="20% - Énfasis1 20" xfId="12"/>
    <cellStyle name="20% - Énfasis1 3" xfId="13"/>
    <cellStyle name="20% - Énfasis1 4" xfId="14"/>
    <cellStyle name="20% - Énfasis1 5" xfId="15"/>
    <cellStyle name="20% - Énfasis1 6" xfId="16"/>
    <cellStyle name="20% - Énfasis1 7" xfId="17"/>
    <cellStyle name="20% - Énfasis1 8" xfId="18"/>
    <cellStyle name="20% - Énfasis1 9" xfId="19"/>
    <cellStyle name="20% - Énfasis1 9 10" xfId="20"/>
    <cellStyle name="20% - Énfasis1 9 11" xfId="21"/>
    <cellStyle name="20% - Énfasis1 9 12" xfId="22"/>
    <cellStyle name="20% - Énfasis1 9 13" xfId="23"/>
    <cellStyle name="20% - Énfasis1 9 14" xfId="24"/>
    <cellStyle name="20% - Énfasis1 9 15" xfId="25"/>
    <cellStyle name="20% - Énfasis1 9 16" xfId="26"/>
    <cellStyle name="20% - Énfasis1 9 17" xfId="27"/>
    <cellStyle name="20% - Énfasis1 9 18" xfId="28"/>
    <cellStyle name="20% - Énfasis1 9 19" xfId="29"/>
    <cellStyle name="20% - Énfasis1 9 2" xfId="30"/>
    <cellStyle name="20% - Énfasis1 9 20" xfId="31"/>
    <cellStyle name="20% - Énfasis1 9 21" xfId="32"/>
    <cellStyle name="20% - Énfasis1 9 22" xfId="33"/>
    <cellStyle name="20% - Énfasis1 9 3" xfId="34"/>
    <cellStyle name="20% - Énfasis1 9 4" xfId="35"/>
    <cellStyle name="20% - Énfasis1 9 5" xfId="36"/>
    <cellStyle name="20% - Énfasis1 9 6" xfId="37"/>
    <cellStyle name="20% - Énfasis1 9 7" xfId="38"/>
    <cellStyle name="20% - Énfasis1 9 8" xfId="39"/>
    <cellStyle name="20% - Énfasis1 9 9" xfId="40"/>
    <cellStyle name="20% - Énfasis2 10" xfId="41"/>
    <cellStyle name="20% - Énfasis2 11" xfId="42"/>
    <cellStyle name="20% - Énfasis2 12" xfId="43"/>
    <cellStyle name="20% - Énfasis2 13" xfId="44"/>
    <cellStyle name="20% - Énfasis2 14" xfId="45"/>
    <cellStyle name="20% - Énfasis2 15" xfId="46"/>
    <cellStyle name="20% - Énfasis2 16" xfId="47"/>
    <cellStyle name="20% - Énfasis2 17" xfId="48"/>
    <cellStyle name="20% - Énfasis2 18" xfId="49"/>
    <cellStyle name="20% - Énfasis2 19" xfId="50"/>
    <cellStyle name="20% - Énfasis2 2" xfId="51"/>
    <cellStyle name="20% - Énfasis2 20" xfId="52"/>
    <cellStyle name="20% - Énfasis2 3" xfId="53"/>
    <cellStyle name="20% - Énfasis2 4" xfId="54"/>
    <cellStyle name="20% - Énfasis2 5" xfId="55"/>
    <cellStyle name="20% - Énfasis2 6" xfId="56"/>
    <cellStyle name="20% - Énfasis2 7" xfId="57"/>
    <cellStyle name="20% - Énfasis2 8" xfId="58"/>
    <cellStyle name="20% - Énfasis2 9" xfId="59"/>
    <cellStyle name="20% - Énfasis2 9 10" xfId="60"/>
    <cellStyle name="20% - Énfasis2 9 11" xfId="61"/>
    <cellStyle name="20% - Énfasis2 9 12" xfId="62"/>
    <cellStyle name="20% - Énfasis2 9 13" xfId="63"/>
    <cellStyle name="20% - Énfasis2 9 14" xfId="64"/>
    <cellStyle name="20% - Énfasis2 9 15" xfId="65"/>
    <cellStyle name="20% - Énfasis2 9 16" xfId="66"/>
    <cellStyle name="20% - Énfasis2 9 17" xfId="67"/>
    <cellStyle name="20% - Énfasis2 9 18" xfId="68"/>
    <cellStyle name="20% - Énfasis2 9 19" xfId="69"/>
    <cellStyle name="20% - Énfasis2 9 2" xfId="70"/>
    <cellStyle name="20% - Énfasis2 9 20" xfId="71"/>
    <cellStyle name="20% - Énfasis2 9 21" xfId="72"/>
    <cellStyle name="20% - Énfasis2 9 22" xfId="73"/>
    <cellStyle name="20% - Énfasis2 9 3" xfId="74"/>
    <cellStyle name="20% - Énfasis2 9 4" xfId="75"/>
    <cellStyle name="20% - Énfasis2 9 5" xfId="76"/>
    <cellStyle name="20% - Énfasis2 9 6" xfId="77"/>
    <cellStyle name="20% - Énfasis2 9 7" xfId="78"/>
    <cellStyle name="20% - Énfasis2 9 8" xfId="79"/>
    <cellStyle name="20% - Énfasis2 9 9" xfId="80"/>
    <cellStyle name="20% - Énfasis3 10" xfId="81"/>
    <cellStyle name="20% - Énfasis3 11" xfId="82"/>
    <cellStyle name="20% - Énfasis3 12" xfId="83"/>
    <cellStyle name="20% - Énfasis3 13" xfId="84"/>
    <cellStyle name="20% - Énfasis3 14" xfId="85"/>
    <cellStyle name="20% - Énfasis3 15" xfId="86"/>
    <cellStyle name="20% - Énfasis3 16" xfId="87"/>
    <cellStyle name="20% - Énfasis3 17" xfId="88"/>
    <cellStyle name="20% - Énfasis3 18" xfId="89"/>
    <cellStyle name="20% - Énfasis3 19" xfId="90"/>
    <cellStyle name="20% - Énfasis3 2" xfId="91"/>
    <cellStyle name="20% - Énfasis3 20" xfId="92"/>
    <cellStyle name="20% - Énfasis3 3" xfId="93"/>
    <cellStyle name="20% - Énfasis3 4" xfId="94"/>
    <cellStyle name="20% - Énfasis3 5" xfId="95"/>
    <cellStyle name="20% - Énfasis3 6" xfId="96"/>
    <cellStyle name="20% - Énfasis3 7" xfId="97"/>
    <cellStyle name="20% - Énfasis3 8" xfId="98"/>
    <cellStyle name="20% - Énfasis3 9" xfId="99"/>
    <cellStyle name="20% - Énfasis3 9 10" xfId="100"/>
    <cellStyle name="20% - Énfasis3 9 11" xfId="101"/>
    <cellStyle name="20% - Énfasis3 9 12" xfId="102"/>
    <cellStyle name="20% - Énfasis3 9 13" xfId="103"/>
    <cellStyle name="20% - Énfasis3 9 14" xfId="104"/>
    <cellStyle name="20% - Énfasis3 9 15" xfId="105"/>
    <cellStyle name="20% - Énfasis3 9 16" xfId="106"/>
    <cellStyle name="20% - Énfasis3 9 17" xfId="107"/>
    <cellStyle name="20% - Énfasis3 9 18" xfId="108"/>
    <cellStyle name="20% - Énfasis3 9 19" xfId="109"/>
    <cellStyle name="20% - Énfasis3 9 2" xfId="110"/>
    <cellStyle name="20% - Énfasis3 9 20" xfId="111"/>
    <cellStyle name="20% - Énfasis3 9 21" xfId="112"/>
    <cellStyle name="20% - Énfasis3 9 22" xfId="113"/>
    <cellStyle name="20% - Énfasis3 9 3" xfId="114"/>
    <cellStyle name="20% - Énfasis3 9 4" xfId="115"/>
    <cellStyle name="20% - Énfasis3 9 5" xfId="116"/>
    <cellStyle name="20% - Énfasis3 9 6" xfId="117"/>
    <cellStyle name="20% - Énfasis3 9 7" xfId="118"/>
    <cellStyle name="20% - Énfasis3 9 8" xfId="119"/>
    <cellStyle name="20% - Énfasis3 9 9" xfId="120"/>
    <cellStyle name="20% - Énfasis4 10" xfId="121"/>
    <cellStyle name="20% - Énfasis4 11" xfId="122"/>
    <cellStyle name="20% - Énfasis4 12" xfId="123"/>
    <cellStyle name="20% - Énfasis4 13" xfId="124"/>
    <cellStyle name="20% - Énfasis4 14" xfId="125"/>
    <cellStyle name="20% - Énfasis4 15" xfId="126"/>
    <cellStyle name="20% - Énfasis4 16" xfId="127"/>
    <cellStyle name="20% - Énfasis4 17" xfId="128"/>
    <cellStyle name="20% - Énfasis4 18" xfId="129"/>
    <cellStyle name="20% - Énfasis4 19" xfId="130"/>
    <cellStyle name="20% - Énfasis4 2" xfId="131"/>
    <cellStyle name="20% - Énfasis4 20" xfId="132"/>
    <cellStyle name="20% - Énfasis4 3" xfId="133"/>
    <cellStyle name="20% - Énfasis4 4" xfId="134"/>
    <cellStyle name="20% - Énfasis4 5" xfId="135"/>
    <cellStyle name="20% - Énfasis4 6" xfId="136"/>
    <cellStyle name="20% - Énfasis4 7" xfId="137"/>
    <cellStyle name="20% - Énfasis4 8" xfId="138"/>
    <cellStyle name="20% - Énfasis4 9" xfId="139"/>
    <cellStyle name="20% - Énfasis4 9 10" xfId="140"/>
    <cellStyle name="20% - Énfasis4 9 11" xfId="141"/>
    <cellStyle name="20% - Énfasis4 9 12" xfId="142"/>
    <cellStyle name="20% - Énfasis4 9 13" xfId="143"/>
    <cellStyle name="20% - Énfasis4 9 14" xfId="144"/>
    <cellStyle name="20% - Énfasis4 9 15" xfId="145"/>
    <cellStyle name="20% - Énfasis4 9 16" xfId="146"/>
    <cellStyle name="20% - Énfasis4 9 17" xfId="147"/>
    <cellStyle name="20% - Énfasis4 9 18" xfId="148"/>
    <cellStyle name="20% - Énfasis4 9 19" xfId="149"/>
    <cellStyle name="20% - Énfasis4 9 2" xfId="150"/>
    <cellStyle name="20% - Énfasis4 9 20" xfId="151"/>
    <cellStyle name="20% - Énfasis4 9 21" xfId="152"/>
    <cellStyle name="20% - Énfasis4 9 22" xfId="153"/>
    <cellStyle name="20% - Énfasis4 9 3" xfId="154"/>
    <cellStyle name="20% - Énfasis4 9 4" xfId="155"/>
    <cellStyle name="20% - Énfasis4 9 5" xfId="156"/>
    <cellStyle name="20% - Énfasis4 9 6" xfId="157"/>
    <cellStyle name="20% - Énfasis4 9 7" xfId="158"/>
    <cellStyle name="20% - Énfasis4 9 8" xfId="159"/>
    <cellStyle name="20% - Énfasis4 9 9" xfId="160"/>
    <cellStyle name="20% - Énfasis5" xfId="161" builtinId="46" customBuiltin="1"/>
    <cellStyle name="20% - Énfasis5 10" xfId="162"/>
    <cellStyle name="20% - Énfasis5 11" xfId="163"/>
    <cellStyle name="20% - Énfasis5 12" xfId="164"/>
    <cellStyle name="20% - Énfasis5 13" xfId="165"/>
    <cellStyle name="20% - Énfasis5 14" xfId="166"/>
    <cellStyle name="20% - Énfasis5 15" xfId="167"/>
    <cellStyle name="20% - Énfasis5 16" xfId="168"/>
    <cellStyle name="20% - Énfasis5 17" xfId="169"/>
    <cellStyle name="20% - Énfasis5 18" xfId="170"/>
    <cellStyle name="20% - Énfasis5 2" xfId="171"/>
    <cellStyle name="20% - Énfasis5 3" xfId="172"/>
    <cellStyle name="20% - Énfasis5 4" xfId="173"/>
    <cellStyle name="20% - Énfasis5 5" xfId="174"/>
    <cellStyle name="20% - Énfasis5 6" xfId="175"/>
    <cellStyle name="20% - Énfasis5 7" xfId="176"/>
    <cellStyle name="20% - Énfasis5 8" xfId="177"/>
    <cellStyle name="20% - Énfasis5 9" xfId="178"/>
    <cellStyle name="20% - Énfasis5 9 10" xfId="179"/>
    <cellStyle name="20% - Énfasis5 9 11" xfId="180"/>
    <cellStyle name="20% - Énfasis5 9 12" xfId="181"/>
    <cellStyle name="20% - Énfasis5 9 13" xfId="182"/>
    <cellStyle name="20% - Énfasis5 9 14" xfId="183"/>
    <cellStyle name="20% - Énfasis5 9 15" xfId="184"/>
    <cellStyle name="20% - Énfasis5 9 16" xfId="185"/>
    <cellStyle name="20% - Énfasis5 9 17" xfId="186"/>
    <cellStyle name="20% - Énfasis5 9 18" xfId="187"/>
    <cellStyle name="20% - Énfasis5 9 19" xfId="188"/>
    <cellStyle name="20% - Énfasis5 9 2" xfId="189"/>
    <cellStyle name="20% - Énfasis5 9 20" xfId="190"/>
    <cellStyle name="20% - Énfasis5 9 21" xfId="191"/>
    <cellStyle name="20% - Énfasis5 9 22" xfId="192"/>
    <cellStyle name="20% - Énfasis5 9 3" xfId="193"/>
    <cellStyle name="20% - Énfasis5 9 4" xfId="194"/>
    <cellStyle name="20% - Énfasis5 9 5" xfId="195"/>
    <cellStyle name="20% - Énfasis5 9 6" xfId="196"/>
    <cellStyle name="20% - Énfasis5 9 7" xfId="197"/>
    <cellStyle name="20% - Énfasis5 9 8" xfId="198"/>
    <cellStyle name="20% - Énfasis5 9 9" xfId="199"/>
    <cellStyle name="20% - Énfasis6" xfId="200" builtinId="50" customBuiltin="1"/>
    <cellStyle name="20% - Énfasis6 10" xfId="201"/>
    <cellStyle name="20% - Énfasis6 11" xfId="202"/>
    <cellStyle name="20% - Énfasis6 12" xfId="203"/>
    <cellStyle name="20% - Énfasis6 13" xfId="204"/>
    <cellStyle name="20% - Énfasis6 14" xfId="205"/>
    <cellStyle name="20% - Énfasis6 15" xfId="206"/>
    <cellStyle name="20% - Énfasis6 16" xfId="207"/>
    <cellStyle name="20% - Énfasis6 17" xfId="208"/>
    <cellStyle name="20% - Énfasis6 18" xfId="209"/>
    <cellStyle name="20% - Énfasis6 2" xfId="210"/>
    <cellStyle name="20% - Énfasis6 3" xfId="211"/>
    <cellStyle name="20% - Énfasis6 4" xfId="212"/>
    <cellStyle name="20% - Énfasis6 5" xfId="213"/>
    <cellStyle name="20% - Énfasis6 6" xfId="214"/>
    <cellStyle name="20% - Énfasis6 7" xfId="215"/>
    <cellStyle name="20% - Énfasis6 8" xfId="216"/>
    <cellStyle name="20% - Énfasis6 9" xfId="217"/>
    <cellStyle name="20% - Énfasis6 9 10" xfId="218"/>
    <cellStyle name="20% - Énfasis6 9 11" xfId="219"/>
    <cellStyle name="20% - Énfasis6 9 12" xfId="220"/>
    <cellStyle name="20% - Énfasis6 9 13" xfId="221"/>
    <cellStyle name="20% - Énfasis6 9 14" xfId="222"/>
    <cellStyle name="20% - Énfasis6 9 15" xfId="223"/>
    <cellStyle name="20% - Énfasis6 9 16" xfId="224"/>
    <cellStyle name="20% - Énfasis6 9 17" xfId="225"/>
    <cellStyle name="20% - Énfasis6 9 18" xfId="226"/>
    <cellStyle name="20% - Énfasis6 9 19" xfId="227"/>
    <cellStyle name="20% - Énfasis6 9 2" xfId="228"/>
    <cellStyle name="20% - Énfasis6 9 20" xfId="229"/>
    <cellStyle name="20% - Énfasis6 9 21" xfId="230"/>
    <cellStyle name="20% - Énfasis6 9 22" xfId="231"/>
    <cellStyle name="20% - Énfasis6 9 3" xfId="232"/>
    <cellStyle name="20% - Énfasis6 9 4" xfId="233"/>
    <cellStyle name="20% - Énfasis6 9 5" xfId="234"/>
    <cellStyle name="20% - Énfasis6 9 6" xfId="235"/>
    <cellStyle name="20% - Énfasis6 9 7" xfId="236"/>
    <cellStyle name="20% - Énfasis6 9 8" xfId="237"/>
    <cellStyle name="20% - Énfasis6 9 9" xfId="238"/>
    <cellStyle name="40% - Énfasis1" xfId="239" builtinId="31" customBuiltin="1"/>
    <cellStyle name="40% - Énfasis1 10" xfId="240"/>
    <cellStyle name="40% - Énfasis1 11" xfId="241"/>
    <cellStyle name="40% - Énfasis1 12" xfId="242"/>
    <cellStyle name="40% - Énfasis1 13" xfId="243"/>
    <cellStyle name="40% - Énfasis1 14" xfId="244"/>
    <cellStyle name="40% - Énfasis1 15" xfId="245"/>
    <cellStyle name="40% - Énfasis1 16" xfId="246"/>
    <cellStyle name="40% - Énfasis1 17" xfId="247"/>
    <cellStyle name="40% - Énfasis1 18" xfId="248"/>
    <cellStyle name="40% - Énfasis1 2" xfId="249"/>
    <cellStyle name="40% - Énfasis1 3" xfId="250"/>
    <cellStyle name="40% - Énfasis1 4" xfId="251"/>
    <cellStyle name="40% - Énfasis1 5" xfId="252"/>
    <cellStyle name="40% - Énfasis1 6" xfId="253"/>
    <cellStyle name="40% - Énfasis1 7" xfId="254"/>
    <cellStyle name="40% - Énfasis1 8" xfId="255"/>
    <cellStyle name="40% - Énfasis1 9" xfId="256"/>
    <cellStyle name="40% - Énfasis1 9 10" xfId="257"/>
    <cellStyle name="40% - Énfasis1 9 11" xfId="258"/>
    <cellStyle name="40% - Énfasis1 9 12" xfId="259"/>
    <cellStyle name="40% - Énfasis1 9 13" xfId="260"/>
    <cellStyle name="40% - Énfasis1 9 14" xfId="261"/>
    <cellStyle name="40% - Énfasis1 9 15" xfId="262"/>
    <cellStyle name="40% - Énfasis1 9 16" xfId="263"/>
    <cellStyle name="40% - Énfasis1 9 17" xfId="264"/>
    <cellStyle name="40% - Énfasis1 9 18" xfId="265"/>
    <cellStyle name="40% - Énfasis1 9 19" xfId="266"/>
    <cellStyle name="40% - Énfasis1 9 2" xfId="267"/>
    <cellStyle name="40% - Énfasis1 9 20" xfId="268"/>
    <cellStyle name="40% - Énfasis1 9 21" xfId="269"/>
    <cellStyle name="40% - Énfasis1 9 22" xfId="270"/>
    <cellStyle name="40% - Énfasis1 9 3" xfId="271"/>
    <cellStyle name="40% - Énfasis1 9 4" xfId="272"/>
    <cellStyle name="40% - Énfasis1 9 5" xfId="273"/>
    <cellStyle name="40% - Énfasis1 9 6" xfId="274"/>
    <cellStyle name="40% - Énfasis1 9 7" xfId="275"/>
    <cellStyle name="40% - Énfasis1 9 8" xfId="276"/>
    <cellStyle name="40% - Énfasis1 9 9" xfId="277"/>
    <cellStyle name="40% - Énfasis2" xfId="278" builtinId="35" customBuiltin="1"/>
    <cellStyle name="40% - Énfasis2 10" xfId="279"/>
    <cellStyle name="40% - Énfasis2 11" xfId="280"/>
    <cellStyle name="40% - Énfasis2 12" xfId="281"/>
    <cellStyle name="40% - Énfasis2 13" xfId="282"/>
    <cellStyle name="40% - Énfasis2 14" xfId="283"/>
    <cellStyle name="40% - Énfasis2 15" xfId="284"/>
    <cellStyle name="40% - Énfasis2 16" xfId="285"/>
    <cellStyle name="40% - Énfasis2 17" xfId="286"/>
    <cellStyle name="40% - Énfasis2 18" xfId="287"/>
    <cellStyle name="40% - Énfasis2 2" xfId="288"/>
    <cellStyle name="40% - Énfasis2 3" xfId="289"/>
    <cellStyle name="40% - Énfasis2 4" xfId="290"/>
    <cellStyle name="40% - Énfasis2 5" xfId="291"/>
    <cellStyle name="40% - Énfasis2 6" xfId="292"/>
    <cellStyle name="40% - Énfasis2 7" xfId="293"/>
    <cellStyle name="40% - Énfasis2 8" xfId="294"/>
    <cellStyle name="40% - Énfasis2 9" xfId="295"/>
    <cellStyle name="40% - Énfasis2 9 10" xfId="296"/>
    <cellStyle name="40% - Énfasis2 9 11" xfId="297"/>
    <cellStyle name="40% - Énfasis2 9 12" xfId="298"/>
    <cellStyle name="40% - Énfasis2 9 13" xfId="299"/>
    <cellStyle name="40% - Énfasis2 9 14" xfId="300"/>
    <cellStyle name="40% - Énfasis2 9 15" xfId="301"/>
    <cellStyle name="40% - Énfasis2 9 16" xfId="302"/>
    <cellStyle name="40% - Énfasis2 9 17" xfId="303"/>
    <cellStyle name="40% - Énfasis2 9 18" xfId="304"/>
    <cellStyle name="40% - Énfasis2 9 19" xfId="305"/>
    <cellStyle name="40% - Énfasis2 9 2" xfId="306"/>
    <cellStyle name="40% - Énfasis2 9 20" xfId="307"/>
    <cellStyle name="40% - Énfasis2 9 21" xfId="308"/>
    <cellStyle name="40% - Énfasis2 9 22" xfId="309"/>
    <cellStyle name="40% - Énfasis2 9 3" xfId="310"/>
    <cellStyle name="40% - Énfasis2 9 4" xfId="311"/>
    <cellStyle name="40% - Énfasis2 9 5" xfId="312"/>
    <cellStyle name="40% - Énfasis2 9 6" xfId="313"/>
    <cellStyle name="40% - Énfasis2 9 7" xfId="314"/>
    <cellStyle name="40% - Énfasis2 9 8" xfId="315"/>
    <cellStyle name="40% - Énfasis2 9 9" xfId="316"/>
    <cellStyle name="40% - Énfasis3 10" xfId="317"/>
    <cellStyle name="40% - Énfasis3 11" xfId="318"/>
    <cellStyle name="40% - Énfasis3 12" xfId="319"/>
    <cellStyle name="40% - Énfasis3 13" xfId="320"/>
    <cellStyle name="40% - Énfasis3 14" xfId="321"/>
    <cellStyle name="40% - Énfasis3 15" xfId="322"/>
    <cellStyle name="40% - Énfasis3 16" xfId="323"/>
    <cellStyle name="40% - Énfasis3 17" xfId="324"/>
    <cellStyle name="40% - Énfasis3 18" xfId="325"/>
    <cellStyle name="40% - Énfasis3 19" xfId="326"/>
    <cellStyle name="40% - Énfasis3 2" xfId="327"/>
    <cellStyle name="40% - Énfasis3 20" xfId="328"/>
    <cellStyle name="40% - Énfasis3 3" xfId="329"/>
    <cellStyle name="40% - Énfasis3 4" xfId="330"/>
    <cellStyle name="40% - Énfasis3 5" xfId="331"/>
    <cellStyle name="40% - Énfasis3 6" xfId="332"/>
    <cellStyle name="40% - Énfasis3 7" xfId="333"/>
    <cellStyle name="40% - Énfasis3 8" xfId="334"/>
    <cellStyle name="40% - Énfasis3 9" xfId="335"/>
    <cellStyle name="40% - Énfasis3 9 10" xfId="336"/>
    <cellStyle name="40% - Énfasis3 9 11" xfId="337"/>
    <cellStyle name="40% - Énfasis3 9 12" xfId="338"/>
    <cellStyle name="40% - Énfasis3 9 13" xfId="339"/>
    <cellStyle name="40% - Énfasis3 9 14" xfId="340"/>
    <cellStyle name="40% - Énfasis3 9 15" xfId="341"/>
    <cellStyle name="40% - Énfasis3 9 16" xfId="342"/>
    <cellStyle name="40% - Énfasis3 9 17" xfId="343"/>
    <cellStyle name="40% - Énfasis3 9 18" xfId="344"/>
    <cellStyle name="40% - Énfasis3 9 19" xfId="345"/>
    <cellStyle name="40% - Énfasis3 9 2" xfId="346"/>
    <cellStyle name="40% - Énfasis3 9 20" xfId="347"/>
    <cellStyle name="40% - Énfasis3 9 21" xfId="348"/>
    <cellStyle name="40% - Énfasis3 9 22" xfId="349"/>
    <cellStyle name="40% - Énfasis3 9 3" xfId="350"/>
    <cellStyle name="40% - Énfasis3 9 4" xfId="351"/>
    <cellStyle name="40% - Énfasis3 9 5" xfId="352"/>
    <cellStyle name="40% - Énfasis3 9 6" xfId="353"/>
    <cellStyle name="40% - Énfasis3 9 7" xfId="354"/>
    <cellStyle name="40% - Énfasis3 9 8" xfId="355"/>
    <cellStyle name="40% - Énfasis3 9 9" xfId="356"/>
    <cellStyle name="40% - Énfasis4" xfId="357" builtinId="43" customBuiltin="1"/>
    <cellStyle name="40% - Énfasis4 10" xfId="358"/>
    <cellStyle name="40% - Énfasis4 11" xfId="359"/>
    <cellStyle name="40% - Énfasis4 12" xfId="360"/>
    <cellStyle name="40% - Énfasis4 13" xfId="361"/>
    <cellStyle name="40% - Énfasis4 14" xfId="362"/>
    <cellStyle name="40% - Énfasis4 15" xfId="363"/>
    <cellStyle name="40% - Énfasis4 16" xfId="364"/>
    <cellStyle name="40% - Énfasis4 17" xfId="365"/>
    <cellStyle name="40% - Énfasis4 18" xfId="366"/>
    <cellStyle name="40% - Énfasis4 2" xfId="367"/>
    <cellStyle name="40% - Énfasis4 3" xfId="368"/>
    <cellStyle name="40% - Énfasis4 4" xfId="369"/>
    <cellStyle name="40% - Énfasis4 5" xfId="370"/>
    <cellStyle name="40% - Énfasis4 6" xfId="371"/>
    <cellStyle name="40% - Énfasis4 7" xfId="372"/>
    <cellStyle name="40% - Énfasis4 8" xfId="373"/>
    <cellStyle name="40% - Énfasis4 9" xfId="374"/>
    <cellStyle name="40% - Énfasis4 9 10" xfId="375"/>
    <cellStyle name="40% - Énfasis4 9 11" xfId="376"/>
    <cellStyle name="40% - Énfasis4 9 12" xfId="377"/>
    <cellStyle name="40% - Énfasis4 9 13" xfId="378"/>
    <cellStyle name="40% - Énfasis4 9 14" xfId="379"/>
    <cellStyle name="40% - Énfasis4 9 15" xfId="380"/>
    <cellStyle name="40% - Énfasis4 9 16" xfId="381"/>
    <cellStyle name="40% - Énfasis4 9 17" xfId="382"/>
    <cellStyle name="40% - Énfasis4 9 18" xfId="383"/>
    <cellStyle name="40% - Énfasis4 9 19" xfId="384"/>
    <cellStyle name="40% - Énfasis4 9 2" xfId="385"/>
    <cellStyle name="40% - Énfasis4 9 20" xfId="386"/>
    <cellStyle name="40% - Énfasis4 9 21" xfId="387"/>
    <cellStyle name="40% - Énfasis4 9 22" xfId="388"/>
    <cellStyle name="40% - Énfasis4 9 3" xfId="389"/>
    <cellStyle name="40% - Énfasis4 9 4" xfId="390"/>
    <cellStyle name="40% - Énfasis4 9 5" xfId="391"/>
    <cellStyle name="40% - Énfasis4 9 6" xfId="392"/>
    <cellStyle name="40% - Énfasis4 9 7" xfId="393"/>
    <cellStyle name="40% - Énfasis4 9 8" xfId="394"/>
    <cellStyle name="40% - Énfasis4 9 9" xfId="395"/>
    <cellStyle name="40% - Énfasis5" xfId="396" builtinId="47" customBuiltin="1"/>
    <cellStyle name="40% - Énfasis5 10" xfId="397"/>
    <cellStyle name="40% - Énfasis5 11" xfId="398"/>
    <cellStyle name="40% - Énfasis5 12" xfId="399"/>
    <cellStyle name="40% - Énfasis5 13" xfId="400"/>
    <cellStyle name="40% - Énfasis5 14" xfId="401"/>
    <cellStyle name="40% - Énfasis5 15" xfId="402"/>
    <cellStyle name="40% - Énfasis5 16" xfId="403"/>
    <cellStyle name="40% - Énfasis5 17" xfId="404"/>
    <cellStyle name="40% - Énfasis5 18" xfId="405"/>
    <cellStyle name="40% - Énfasis5 2" xfId="406"/>
    <cellStyle name="40% - Énfasis5 3" xfId="407"/>
    <cellStyle name="40% - Énfasis5 4" xfId="408"/>
    <cellStyle name="40% - Énfasis5 5" xfId="409"/>
    <cellStyle name="40% - Énfasis5 6" xfId="410"/>
    <cellStyle name="40% - Énfasis5 7" xfId="411"/>
    <cellStyle name="40% - Énfasis5 8" xfId="412"/>
    <cellStyle name="40% - Énfasis5 9" xfId="413"/>
    <cellStyle name="40% - Énfasis5 9 10" xfId="414"/>
    <cellStyle name="40% - Énfasis5 9 11" xfId="415"/>
    <cellStyle name="40% - Énfasis5 9 12" xfId="416"/>
    <cellStyle name="40% - Énfasis5 9 13" xfId="417"/>
    <cellStyle name="40% - Énfasis5 9 14" xfId="418"/>
    <cellStyle name="40% - Énfasis5 9 15" xfId="419"/>
    <cellStyle name="40% - Énfasis5 9 16" xfId="420"/>
    <cellStyle name="40% - Énfasis5 9 17" xfId="421"/>
    <cellStyle name="40% - Énfasis5 9 18" xfId="422"/>
    <cellStyle name="40% - Énfasis5 9 19" xfId="423"/>
    <cellStyle name="40% - Énfasis5 9 2" xfId="424"/>
    <cellStyle name="40% - Énfasis5 9 20" xfId="425"/>
    <cellStyle name="40% - Énfasis5 9 21" xfId="426"/>
    <cellStyle name="40% - Énfasis5 9 22" xfId="427"/>
    <cellStyle name="40% - Énfasis5 9 3" xfId="428"/>
    <cellStyle name="40% - Énfasis5 9 4" xfId="429"/>
    <cellStyle name="40% - Énfasis5 9 5" xfId="430"/>
    <cellStyle name="40% - Énfasis5 9 6" xfId="431"/>
    <cellStyle name="40% - Énfasis5 9 7" xfId="432"/>
    <cellStyle name="40% - Énfasis5 9 8" xfId="433"/>
    <cellStyle name="40% - Énfasis5 9 9" xfId="434"/>
    <cellStyle name="40% - Énfasis6" xfId="435" builtinId="51" customBuiltin="1"/>
    <cellStyle name="40% - Énfasis6 10" xfId="436"/>
    <cellStyle name="40% - Énfasis6 11" xfId="437"/>
    <cellStyle name="40% - Énfasis6 12" xfId="438"/>
    <cellStyle name="40% - Énfasis6 13" xfId="439"/>
    <cellStyle name="40% - Énfasis6 14" xfId="440"/>
    <cellStyle name="40% - Énfasis6 15" xfId="441"/>
    <cellStyle name="40% - Énfasis6 16" xfId="442"/>
    <cellStyle name="40% - Énfasis6 17" xfId="443"/>
    <cellStyle name="40% - Énfasis6 18" xfId="444"/>
    <cellStyle name="40% - Énfasis6 2" xfId="445"/>
    <cellStyle name="40% - Énfasis6 3" xfId="446"/>
    <cellStyle name="40% - Énfasis6 4" xfId="447"/>
    <cellStyle name="40% - Énfasis6 5" xfId="448"/>
    <cellStyle name="40% - Énfasis6 6" xfId="449"/>
    <cellStyle name="40% - Énfasis6 7" xfId="450"/>
    <cellStyle name="40% - Énfasis6 8" xfId="451"/>
    <cellStyle name="40% - Énfasis6 9" xfId="452"/>
    <cellStyle name="40% - Énfasis6 9 10" xfId="453"/>
    <cellStyle name="40% - Énfasis6 9 11" xfId="454"/>
    <cellStyle name="40% - Énfasis6 9 12" xfId="455"/>
    <cellStyle name="40% - Énfasis6 9 13" xfId="456"/>
    <cellStyle name="40% - Énfasis6 9 14" xfId="457"/>
    <cellStyle name="40% - Énfasis6 9 15" xfId="458"/>
    <cellStyle name="40% - Énfasis6 9 16" xfId="459"/>
    <cellStyle name="40% - Énfasis6 9 17" xfId="460"/>
    <cellStyle name="40% - Énfasis6 9 18" xfId="461"/>
    <cellStyle name="40% - Énfasis6 9 19" xfId="462"/>
    <cellStyle name="40% - Énfasis6 9 2" xfId="463"/>
    <cellStyle name="40% - Énfasis6 9 20" xfId="464"/>
    <cellStyle name="40% - Énfasis6 9 21" xfId="465"/>
    <cellStyle name="40% - Énfasis6 9 22" xfId="466"/>
    <cellStyle name="40% - Énfasis6 9 3" xfId="467"/>
    <cellStyle name="40% - Énfasis6 9 4" xfId="468"/>
    <cellStyle name="40% - Énfasis6 9 5" xfId="469"/>
    <cellStyle name="40% - Énfasis6 9 6" xfId="470"/>
    <cellStyle name="40% - Énfasis6 9 7" xfId="471"/>
    <cellStyle name="40% - Énfasis6 9 8" xfId="472"/>
    <cellStyle name="40% - Énfasis6 9 9" xfId="473"/>
    <cellStyle name="60% - Énfasis1" xfId="474" builtinId="32" customBuiltin="1"/>
    <cellStyle name="60% - Énfasis1 10" xfId="475"/>
    <cellStyle name="60% - Énfasis1 11" xfId="476"/>
    <cellStyle name="60% - Énfasis1 12" xfId="477"/>
    <cellStyle name="60% - Énfasis1 13" xfId="478"/>
    <cellStyle name="60% - Énfasis1 14" xfId="479"/>
    <cellStyle name="60% - Énfasis1 15" xfId="480"/>
    <cellStyle name="60% - Énfasis1 16" xfId="481"/>
    <cellStyle name="60% - Énfasis1 17" xfId="482"/>
    <cellStyle name="60% - Énfasis1 18" xfId="483"/>
    <cellStyle name="60% - Énfasis1 2" xfId="484"/>
    <cellStyle name="60% - Énfasis1 3" xfId="485"/>
    <cellStyle name="60% - Énfasis1 4" xfId="486"/>
    <cellStyle name="60% - Énfasis1 5" xfId="487"/>
    <cellStyle name="60% - Énfasis1 6" xfId="488"/>
    <cellStyle name="60% - Énfasis1 7" xfId="489"/>
    <cellStyle name="60% - Énfasis1 8" xfId="490"/>
    <cellStyle name="60% - Énfasis1 9" xfId="491"/>
    <cellStyle name="60% - Énfasis1 9 10" xfId="492"/>
    <cellStyle name="60% - Énfasis1 9 11" xfId="493"/>
    <cellStyle name="60% - Énfasis1 9 12" xfId="494"/>
    <cellStyle name="60% - Énfasis1 9 13" xfId="495"/>
    <cellStyle name="60% - Énfasis1 9 14" xfId="496"/>
    <cellStyle name="60% - Énfasis1 9 15" xfId="497"/>
    <cellStyle name="60% - Énfasis1 9 16" xfId="498"/>
    <cellStyle name="60% - Énfasis1 9 17" xfId="499"/>
    <cellStyle name="60% - Énfasis1 9 18" xfId="500"/>
    <cellStyle name="60% - Énfasis1 9 19" xfId="501"/>
    <cellStyle name="60% - Énfasis1 9 2" xfId="502"/>
    <cellStyle name="60% - Énfasis1 9 20" xfId="503"/>
    <cellStyle name="60% - Énfasis1 9 21" xfId="504"/>
    <cellStyle name="60% - Énfasis1 9 22" xfId="505"/>
    <cellStyle name="60% - Énfasis1 9 3" xfId="506"/>
    <cellStyle name="60% - Énfasis1 9 4" xfId="507"/>
    <cellStyle name="60% - Énfasis1 9 5" xfId="508"/>
    <cellStyle name="60% - Énfasis1 9 6" xfId="509"/>
    <cellStyle name="60% - Énfasis1 9 7" xfId="510"/>
    <cellStyle name="60% - Énfasis1 9 8" xfId="511"/>
    <cellStyle name="60% - Énfasis1 9 9" xfId="512"/>
    <cellStyle name="60% - Énfasis2" xfId="513" builtinId="36" customBuiltin="1"/>
    <cellStyle name="60% - Énfasis2 10" xfId="514"/>
    <cellStyle name="60% - Énfasis2 11" xfId="515"/>
    <cellStyle name="60% - Énfasis2 12" xfId="516"/>
    <cellStyle name="60% - Énfasis2 13" xfId="517"/>
    <cellStyle name="60% - Énfasis2 14" xfId="518"/>
    <cellStyle name="60% - Énfasis2 15" xfId="519"/>
    <cellStyle name="60% - Énfasis2 16" xfId="520"/>
    <cellStyle name="60% - Énfasis2 17" xfId="521"/>
    <cellStyle name="60% - Énfasis2 18" xfId="522"/>
    <cellStyle name="60% - Énfasis2 2" xfId="523"/>
    <cellStyle name="60% - Énfasis2 3" xfId="524"/>
    <cellStyle name="60% - Énfasis2 4" xfId="525"/>
    <cellStyle name="60% - Énfasis2 5" xfId="526"/>
    <cellStyle name="60% - Énfasis2 6" xfId="527"/>
    <cellStyle name="60% - Énfasis2 7" xfId="528"/>
    <cellStyle name="60% - Énfasis2 8" xfId="529"/>
    <cellStyle name="60% - Énfasis2 9" xfId="530"/>
    <cellStyle name="60% - Énfasis2 9 10" xfId="531"/>
    <cellStyle name="60% - Énfasis2 9 11" xfId="532"/>
    <cellStyle name="60% - Énfasis2 9 12" xfId="533"/>
    <cellStyle name="60% - Énfasis2 9 13" xfId="534"/>
    <cellStyle name="60% - Énfasis2 9 14" xfId="535"/>
    <cellStyle name="60% - Énfasis2 9 15" xfId="536"/>
    <cellStyle name="60% - Énfasis2 9 16" xfId="537"/>
    <cellStyle name="60% - Énfasis2 9 17" xfId="538"/>
    <cellStyle name="60% - Énfasis2 9 18" xfId="539"/>
    <cellStyle name="60% - Énfasis2 9 19" xfId="540"/>
    <cellStyle name="60% - Énfasis2 9 2" xfId="541"/>
    <cellStyle name="60% - Énfasis2 9 20" xfId="542"/>
    <cellStyle name="60% - Énfasis2 9 21" xfId="543"/>
    <cellStyle name="60% - Énfasis2 9 22" xfId="544"/>
    <cellStyle name="60% - Énfasis2 9 3" xfId="545"/>
    <cellStyle name="60% - Énfasis2 9 4" xfId="546"/>
    <cellStyle name="60% - Énfasis2 9 5" xfId="547"/>
    <cellStyle name="60% - Énfasis2 9 6" xfId="548"/>
    <cellStyle name="60% - Énfasis2 9 7" xfId="549"/>
    <cellStyle name="60% - Énfasis2 9 8" xfId="550"/>
    <cellStyle name="60% - Énfasis2 9 9" xfId="551"/>
    <cellStyle name="60% - Énfasis3 10" xfId="552"/>
    <cellStyle name="60% - Énfasis3 11" xfId="553"/>
    <cellStyle name="60% - Énfasis3 12" xfId="554"/>
    <cellStyle name="60% - Énfasis3 13" xfId="555"/>
    <cellStyle name="60% - Énfasis3 14" xfId="556"/>
    <cellStyle name="60% - Énfasis3 15" xfId="557"/>
    <cellStyle name="60% - Énfasis3 16" xfId="558"/>
    <cellStyle name="60% - Énfasis3 17" xfId="559"/>
    <cellStyle name="60% - Énfasis3 18" xfId="560"/>
    <cellStyle name="60% - Énfasis3 19" xfId="561"/>
    <cellStyle name="60% - Énfasis3 2" xfId="562"/>
    <cellStyle name="60% - Énfasis3 20" xfId="563"/>
    <cellStyle name="60% - Énfasis3 3" xfId="564"/>
    <cellStyle name="60% - Énfasis3 4" xfId="565"/>
    <cellStyle name="60% - Énfasis3 5" xfId="566"/>
    <cellStyle name="60% - Énfasis3 6" xfId="567"/>
    <cellStyle name="60% - Énfasis3 7" xfId="568"/>
    <cellStyle name="60% - Énfasis3 8" xfId="569"/>
    <cellStyle name="60% - Énfasis3 9" xfId="570"/>
    <cellStyle name="60% - Énfasis3 9 10" xfId="571"/>
    <cellStyle name="60% - Énfasis3 9 11" xfId="572"/>
    <cellStyle name="60% - Énfasis3 9 12" xfId="573"/>
    <cellStyle name="60% - Énfasis3 9 13" xfId="574"/>
    <cellStyle name="60% - Énfasis3 9 14" xfId="575"/>
    <cellStyle name="60% - Énfasis3 9 15" xfId="576"/>
    <cellStyle name="60% - Énfasis3 9 16" xfId="577"/>
    <cellStyle name="60% - Énfasis3 9 17" xfId="578"/>
    <cellStyle name="60% - Énfasis3 9 18" xfId="579"/>
    <cellStyle name="60% - Énfasis3 9 19" xfId="580"/>
    <cellStyle name="60% - Énfasis3 9 2" xfId="581"/>
    <cellStyle name="60% - Énfasis3 9 20" xfId="582"/>
    <cellStyle name="60% - Énfasis3 9 21" xfId="583"/>
    <cellStyle name="60% - Énfasis3 9 22" xfId="584"/>
    <cellStyle name="60% - Énfasis3 9 3" xfId="585"/>
    <cellStyle name="60% - Énfasis3 9 4" xfId="586"/>
    <cellStyle name="60% - Énfasis3 9 5" xfId="587"/>
    <cellStyle name="60% - Énfasis3 9 6" xfId="588"/>
    <cellStyle name="60% - Énfasis3 9 7" xfId="589"/>
    <cellStyle name="60% - Énfasis3 9 8" xfId="590"/>
    <cellStyle name="60% - Énfasis3 9 9" xfId="591"/>
    <cellStyle name="60% - Énfasis4 10" xfId="592"/>
    <cellStyle name="60% - Énfasis4 11" xfId="593"/>
    <cellStyle name="60% - Énfasis4 12" xfId="594"/>
    <cellStyle name="60% - Énfasis4 13" xfId="595"/>
    <cellStyle name="60% - Énfasis4 14" xfId="596"/>
    <cellStyle name="60% - Énfasis4 15" xfId="597"/>
    <cellStyle name="60% - Énfasis4 16" xfId="598"/>
    <cellStyle name="60% - Énfasis4 17" xfId="599"/>
    <cellStyle name="60% - Énfasis4 18" xfId="600"/>
    <cellStyle name="60% - Énfasis4 19" xfId="601"/>
    <cellStyle name="60% - Énfasis4 2" xfId="602"/>
    <cellStyle name="60% - Énfasis4 20" xfId="603"/>
    <cellStyle name="60% - Énfasis4 3" xfId="604"/>
    <cellStyle name="60% - Énfasis4 4" xfId="605"/>
    <cellStyle name="60% - Énfasis4 5" xfId="606"/>
    <cellStyle name="60% - Énfasis4 6" xfId="607"/>
    <cellStyle name="60% - Énfasis4 7" xfId="608"/>
    <cellStyle name="60% - Énfasis4 8" xfId="609"/>
    <cellStyle name="60% - Énfasis4 9" xfId="610"/>
    <cellStyle name="60% - Énfasis4 9 10" xfId="611"/>
    <cellStyle name="60% - Énfasis4 9 11" xfId="612"/>
    <cellStyle name="60% - Énfasis4 9 12" xfId="613"/>
    <cellStyle name="60% - Énfasis4 9 13" xfId="614"/>
    <cellStyle name="60% - Énfasis4 9 14" xfId="615"/>
    <cellStyle name="60% - Énfasis4 9 15" xfId="616"/>
    <cellStyle name="60% - Énfasis4 9 16" xfId="617"/>
    <cellStyle name="60% - Énfasis4 9 17" xfId="618"/>
    <cellStyle name="60% - Énfasis4 9 18" xfId="619"/>
    <cellStyle name="60% - Énfasis4 9 19" xfId="620"/>
    <cellStyle name="60% - Énfasis4 9 2" xfId="621"/>
    <cellStyle name="60% - Énfasis4 9 20" xfId="622"/>
    <cellStyle name="60% - Énfasis4 9 21" xfId="623"/>
    <cellStyle name="60% - Énfasis4 9 22" xfId="624"/>
    <cellStyle name="60% - Énfasis4 9 3" xfId="625"/>
    <cellStyle name="60% - Énfasis4 9 4" xfId="626"/>
    <cellStyle name="60% - Énfasis4 9 5" xfId="627"/>
    <cellStyle name="60% - Énfasis4 9 6" xfId="628"/>
    <cellStyle name="60% - Énfasis4 9 7" xfId="629"/>
    <cellStyle name="60% - Énfasis4 9 8" xfId="630"/>
    <cellStyle name="60% - Énfasis4 9 9" xfId="631"/>
    <cellStyle name="60% - Énfasis5" xfId="632" builtinId="48" customBuiltin="1"/>
    <cellStyle name="60% - Énfasis5 10" xfId="633"/>
    <cellStyle name="60% - Énfasis5 11" xfId="634"/>
    <cellStyle name="60% - Énfasis5 12" xfId="635"/>
    <cellStyle name="60% - Énfasis5 13" xfId="636"/>
    <cellStyle name="60% - Énfasis5 14" xfId="637"/>
    <cellStyle name="60% - Énfasis5 15" xfId="638"/>
    <cellStyle name="60% - Énfasis5 16" xfId="639"/>
    <cellStyle name="60% - Énfasis5 17" xfId="640"/>
    <cellStyle name="60% - Énfasis5 18" xfId="641"/>
    <cellStyle name="60% - Énfasis5 2" xfId="642"/>
    <cellStyle name="60% - Énfasis5 3" xfId="643"/>
    <cellStyle name="60% - Énfasis5 4" xfId="644"/>
    <cellStyle name="60% - Énfasis5 5" xfId="645"/>
    <cellStyle name="60% - Énfasis5 6" xfId="646"/>
    <cellStyle name="60% - Énfasis5 7" xfId="647"/>
    <cellStyle name="60% - Énfasis5 8" xfId="648"/>
    <cellStyle name="60% - Énfasis5 9" xfId="649"/>
    <cellStyle name="60% - Énfasis5 9 10" xfId="650"/>
    <cellStyle name="60% - Énfasis5 9 11" xfId="651"/>
    <cellStyle name="60% - Énfasis5 9 12" xfId="652"/>
    <cellStyle name="60% - Énfasis5 9 13" xfId="653"/>
    <cellStyle name="60% - Énfasis5 9 14" xfId="654"/>
    <cellStyle name="60% - Énfasis5 9 15" xfId="655"/>
    <cellStyle name="60% - Énfasis5 9 16" xfId="656"/>
    <cellStyle name="60% - Énfasis5 9 17" xfId="657"/>
    <cellStyle name="60% - Énfasis5 9 18" xfId="658"/>
    <cellStyle name="60% - Énfasis5 9 19" xfId="659"/>
    <cellStyle name="60% - Énfasis5 9 2" xfId="660"/>
    <cellStyle name="60% - Énfasis5 9 20" xfId="661"/>
    <cellStyle name="60% - Énfasis5 9 21" xfId="662"/>
    <cellStyle name="60% - Énfasis5 9 22" xfId="663"/>
    <cellStyle name="60% - Énfasis5 9 3" xfId="664"/>
    <cellStyle name="60% - Énfasis5 9 4" xfId="665"/>
    <cellStyle name="60% - Énfasis5 9 5" xfId="666"/>
    <cellStyle name="60% - Énfasis5 9 6" xfId="667"/>
    <cellStyle name="60% - Énfasis5 9 7" xfId="668"/>
    <cellStyle name="60% - Énfasis5 9 8" xfId="669"/>
    <cellStyle name="60% - Énfasis5 9 9" xfId="670"/>
    <cellStyle name="60% - Énfasis6 10" xfId="671"/>
    <cellStyle name="60% - Énfasis6 11" xfId="672"/>
    <cellStyle name="60% - Énfasis6 12" xfId="673"/>
    <cellStyle name="60% - Énfasis6 13" xfId="674"/>
    <cellStyle name="60% - Énfasis6 14" xfId="675"/>
    <cellStyle name="60% - Énfasis6 15" xfId="676"/>
    <cellStyle name="60% - Énfasis6 16" xfId="677"/>
    <cellStyle name="60% - Énfasis6 17" xfId="678"/>
    <cellStyle name="60% - Énfasis6 18" xfId="679"/>
    <cellStyle name="60% - Énfasis6 19" xfId="680"/>
    <cellStyle name="60% - Énfasis6 2" xfId="681"/>
    <cellStyle name="60% - Énfasis6 20" xfId="682"/>
    <cellStyle name="60% - Énfasis6 3" xfId="683"/>
    <cellStyle name="60% - Énfasis6 4" xfId="684"/>
    <cellStyle name="60% - Énfasis6 5" xfId="685"/>
    <cellStyle name="60% - Énfasis6 6" xfId="686"/>
    <cellStyle name="60% - Énfasis6 7" xfId="687"/>
    <cellStyle name="60% - Énfasis6 8" xfId="688"/>
    <cellStyle name="60% - Énfasis6 9" xfId="689"/>
    <cellStyle name="60% - Énfasis6 9 10" xfId="690"/>
    <cellStyle name="60% - Énfasis6 9 11" xfId="691"/>
    <cellStyle name="60% - Énfasis6 9 12" xfId="692"/>
    <cellStyle name="60% - Énfasis6 9 13" xfId="693"/>
    <cellStyle name="60% - Énfasis6 9 14" xfId="694"/>
    <cellStyle name="60% - Énfasis6 9 15" xfId="695"/>
    <cellStyle name="60% - Énfasis6 9 16" xfId="696"/>
    <cellStyle name="60% - Énfasis6 9 17" xfId="697"/>
    <cellStyle name="60% - Énfasis6 9 18" xfId="698"/>
    <cellStyle name="60% - Énfasis6 9 19" xfId="699"/>
    <cellStyle name="60% - Énfasis6 9 2" xfId="700"/>
    <cellStyle name="60% - Énfasis6 9 20" xfId="701"/>
    <cellStyle name="60% - Énfasis6 9 21" xfId="702"/>
    <cellStyle name="60% - Énfasis6 9 22" xfId="703"/>
    <cellStyle name="60% - Énfasis6 9 3" xfId="704"/>
    <cellStyle name="60% - Énfasis6 9 4" xfId="705"/>
    <cellStyle name="60% - Énfasis6 9 5" xfId="706"/>
    <cellStyle name="60% - Énfasis6 9 6" xfId="707"/>
    <cellStyle name="60% - Énfasis6 9 7" xfId="708"/>
    <cellStyle name="60% - Énfasis6 9 8" xfId="709"/>
    <cellStyle name="60% - Énfasis6 9 9" xfId="710"/>
    <cellStyle name="Buena 10" xfId="711"/>
    <cellStyle name="Buena 11" xfId="712"/>
    <cellStyle name="Buena 12" xfId="713"/>
    <cellStyle name="Buena 13" xfId="714"/>
    <cellStyle name="Buena 14" xfId="715"/>
    <cellStyle name="Buena 15" xfId="716"/>
    <cellStyle name="Buena 16" xfId="717"/>
    <cellStyle name="Buena 17" xfId="718"/>
    <cellStyle name="Buena 18" xfId="719"/>
    <cellStyle name="Buena 2" xfId="720"/>
    <cellStyle name="Buena 3" xfId="721"/>
    <cellStyle name="Buena 4" xfId="722"/>
    <cellStyle name="Buena 5" xfId="723"/>
    <cellStyle name="Buena 6" xfId="724"/>
    <cellStyle name="Buena 7" xfId="725"/>
    <cellStyle name="Buena 8" xfId="726"/>
    <cellStyle name="Buena 9" xfId="727"/>
    <cellStyle name="Buena 9 10" xfId="728"/>
    <cellStyle name="Buena 9 11" xfId="729"/>
    <cellStyle name="Buena 9 12" xfId="730"/>
    <cellStyle name="Buena 9 13" xfId="731"/>
    <cellStyle name="Buena 9 14" xfId="732"/>
    <cellStyle name="Buena 9 15" xfId="733"/>
    <cellStyle name="Buena 9 16" xfId="734"/>
    <cellStyle name="Buena 9 17" xfId="735"/>
    <cellStyle name="Buena 9 18" xfId="736"/>
    <cellStyle name="Buena 9 19" xfId="737"/>
    <cellStyle name="Buena 9 2" xfId="738"/>
    <cellStyle name="Buena 9 20" xfId="739"/>
    <cellStyle name="Buena 9 21" xfId="740"/>
    <cellStyle name="Buena 9 22" xfId="741"/>
    <cellStyle name="Buena 9 3" xfId="742"/>
    <cellStyle name="Buena 9 4" xfId="743"/>
    <cellStyle name="Buena 9 5" xfId="744"/>
    <cellStyle name="Buena 9 6" xfId="745"/>
    <cellStyle name="Buena 9 7" xfId="746"/>
    <cellStyle name="Buena 9 8" xfId="747"/>
    <cellStyle name="Buena 9 9" xfId="748"/>
    <cellStyle name="Cálculo" xfId="749" builtinId="22" customBuiltin="1"/>
    <cellStyle name="Cálculo 10" xfId="750"/>
    <cellStyle name="Cálculo 11" xfId="751"/>
    <cellStyle name="Cálculo 12" xfId="752"/>
    <cellStyle name="Cálculo 13" xfId="753"/>
    <cellStyle name="Cálculo 14" xfId="754"/>
    <cellStyle name="Cálculo 15" xfId="755"/>
    <cellStyle name="Cálculo 16" xfId="756"/>
    <cellStyle name="Cálculo 17" xfId="757"/>
    <cellStyle name="Cálculo 18" xfId="758"/>
    <cellStyle name="Cálculo 2" xfId="759"/>
    <cellStyle name="Cálculo 3" xfId="760"/>
    <cellStyle name="Cálculo 4" xfId="761"/>
    <cellStyle name="Cálculo 5" xfId="762"/>
    <cellStyle name="Cálculo 6" xfId="763"/>
    <cellStyle name="Cálculo 7" xfId="764"/>
    <cellStyle name="Cálculo 8" xfId="765"/>
    <cellStyle name="Cálculo 9" xfId="766"/>
    <cellStyle name="Cálculo 9 10" xfId="767"/>
    <cellStyle name="Cálculo 9 11" xfId="768"/>
    <cellStyle name="Cálculo 9 12" xfId="769"/>
    <cellStyle name="Cálculo 9 13" xfId="770"/>
    <cellStyle name="Cálculo 9 14" xfId="771"/>
    <cellStyle name="Cálculo 9 15" xfId="772"/>
    <cellStyle name="Cálculo 9 16" xfId="773"/>
    <cellStyle name="Cálculo 9 17" xfId="774"/>
    <cellStyle name="Cálculo 9 18" xfId="775"/>
    <cellStyle name="Cálculo 9 19" xfId="776"/>
    <cellStyle name="Cálculo 9 2" xfId="777"/>
    <cellStyle name="Cálculo 9 20" xfId="778"/>
    <cellStyle name="Cálculo 9 21" xfId="779"/>
    <cellStyle name="Cálculo 9 22" xfId="780"/>
    <cellStyle name="Cálculo 9 3" xfId="781"/>
    <cellStyle name="Cálculo 9 4" xfId="782"/>
    <cellStyle name="Cálculo 9 5" xfId="783"/>
    <cellStyle name="Cálculo 9 6" xfId="784"/>
    <cellStyle name="Cálculo 9 7" xfId="785"/>
    <cellStyle name="Cálculo 9 8" xfId="786"/>
    <cellStyle name="Cálculo 9 9" xfId="787"/>
    <cellStyle name="Celda de comprobación" xfId="788" builtinId="23" customBuiltin="1"/>
    <cellStyle name="Celda de comprobación 10" xfId="789"/>
    <cellStyle name="Celda de comprobación 11" xfId="790"/>
    <cellStyle name="Celda de comprobación 12" xfId="791"/>
    <cellStyle name="Celda de comprobación 13" xfId="792"/>
    <cellStyle name="Celda de comprobación 14" xfId="793"/>
    <cellStyle name="Celda de comprobación 15" xfId="794"/>
    <cellStyle name="Celda de comprobación 16" xfId="795"/>
    <cellStyle name="Celda de comprobación 17" xfId="796"/>
    <cellStyle name="Celda de comprobación 18" xfId="797"/>
    <cellStyle name="Celda de comprobación 2" xfId="798"/>
    <cellStyle name="Celda de comprobación 3" xfId="799"/>
    <cellStyle name="Celda de comprobación 4" xfId="800"/>
    <cellStyle name="Celda de comprobación 5" xfId="801"/>
    <cellStyle name="Celda de comprobación 6" xfId="802"/>
    <cellStyle name="Celda de comprobación 7" xfId="803"/>
    <cellStyle name="Celda de comprobación 8" xfId="804"/>
    <cellStyle name="Celda de comprobación 9" xfId="805"/>
    <cellStyle name="Celda de comprobación 9 10" xfId="806"/>
    <cellStyle name="Celda de comprobación 9 11" xfId="807"/>
    <cellStyle name="Celda de comprobación 9 12" xfId="808"/>
    <cellStyle name="Celda de comprobación 9 13" xfId="809"/>
    <cellStyle name="Celda de comprobación 9 14" xfId="810"/>
    <cellStyle name="Celda de comprobación 9 15" xfId="811"/>
    <cellStyle name="Celda de comprobación 9 16" xfId="812"/>
    <cellStyle name="Celda de comprobación 9 17" xfId="813"/>
    <cellStyle name="Celda de comprobación 9 18" xfId="814"/>
    <cellStyle name="Celda de comprobación 9 19" xfId="815"/>
    <cellStyle name="Celda de comprobación 9 2" xfId="816"/>
    <cellStyle name="Celda de comprobación 9 20" xfId="817"/>
    <cellStyle name="Celda de comprobación 9 21" xfId="818"/>
    <cellStyle name="Celda de comprobación 9 22" xfId="819"/>
    <cellStyle name="Celda de comprobación 9 3" xfId="820"/>
    <cellStyle name="Celda de comprobación 9 4" xfId="821"/>
    <cellStyle name="Celda de comprobación 9 5" xfId="822"/>
    <cellStyle name="Celda de comprobación 9 6" xfId="823"/>
    <cellStyle name="Celda de comprobación 9 7" xfId="824"/>
    <cellStyle name="Celda de comprobación 9 8" xfId="825"/>
    <cellStyle name="Celda de comprobación 9 9" xfId="826"/>
    <cellStyle name="Celda vinculada" xfId="827" builtinId="24" customBuiltin="1"/>
    <cellStyle name="Celda vinculada 10" xfId="828"/>
    <cellStyle name="Celda vinculada 11" xfId="829"/>
    <cellStyle name="Celda vinculada 12" xfId="830"/>
    <cellStyle name="Celda vinculada 13" xfId="831"/>
    <cellStyle name="Celda vinculada 14" xfId="832"/>
    <cellStyle name="Celda vinculada 15" xfId="833"/>
    <cellStyle name="Celda vinculada 16" xfId="834"/>
    <cellStyle name="Celda vinculada 17" xfId="835"/>
    <cellStyle name="Celda vinculada 18" xfId="836"/>
    <cellStyle name="Celda vinculada 2" xfId="837"/>
    <cellStyle name="Celda vinculada 3" xfId="838"/>
    <cellStyle name="Celda vinculada 4" xfId="839"/>
    <cellStyle name="Celda vinculada 5" xfId="840"/>
    <cellStyle name="Celda vinculada 6" xfId="841"/>
    <cellStyle name="Celda vinculada 7" xfId="842"/>
    <cellStyle name="Celda vinculada 8" xfId="843"/>
    <cellStyle name="Celda vinculada 9" xfId="844"/>
    <cellStyle name="Celda vinculada 9 10" xfId="845"/>
    <cellStyle name="Celda vinculada 9 11" xfId="846"/>
    <cellStyle name="Celda vinculada 9 12" xfId="847"/>
    <cellStyle name="Celda vinculada 9 13" xfId="848"/>
    <cellStyle name="Celda vinculada 9 14" xfId="849"/>
    <cellStyle name="Celda vinculada 9 15" xfId="850"/>
    <cellStyle name="Celda vinculada 9 16" xfId="851"/>
    <cellStyle name="Celda vinculada 9 17" xfId="852"/>
    <cellStyle name="Celda vinculada 9 18" xfId="853"/>
    <cellStyle name="Celda vinculada 9 19" xfId="854"/>
    <cellStyle name="Celda vinculada 9 2" xfId="855"/>
    <cellStyle name="Celda vinculada 9 20" xfId="856"/>
    <cellStyle name="Celda vinculada 9 21" xfId="857"/>
    <cellStyle name="Celda vinculada 9 22" xfId="858"/>
    <cellStyle name="Celda vinculada 9 3" xfId="859"/>
    <cellStyle name="Celda vinculada 9 4" xfId="860"/>
    <cellStyle name="Celda vinculada 9 5" xfId="861"/>
    <cellStyle name="Celda vinculada 9 6" xfId="862"/>
    <cellStyle name="Celda vinculada 9 7" xfId="863"/>
    <cellStyle name="Celda vinculada 9 8" xfId="864"/>
    <cellStyle name="Celda vinculada 9 9" xfId="865"/>
    <cellStyle name="Coma 2" xfId="866"/>
    <cellStyle name="Coma 2 2" xfId="867"/>
    <cellStyle name="Encabezado 4" xfId="868" builtinId="19" customBuiltin="1"/>
    <cellStyle name="Encabezado 4 10" xfId="869"/>
    <cellStyle name="Encabezado 4 11" xfId="870"/>
    <cellStyle name="Encabezado 4 12" xfId="871"/>
    <cellStyle name="Encabezado 4 13" xfId="872"/>
    <cellStyle name="Encabezado 4 14" xfId="873"/>
    <cellStyle name="Encabezado 4 15" xfId="874"/>
    <cellStyle name="Encabezado 4 16" xfId="875"/>
    <cellStyle name="Encabezado 4 17" xfId="876"/>
    <cellStyle name="Encabezado 4 18" xfId="877"/>
    <cellStyle name="Encabezado 4 2" xfId="878"/>
    <cellStyle name="Encabezado 4 3" xfId="879"/>
    <cellStyle name="Encabezado 4 4" xfId="880"/>
    <cellStyle name="Encabezado 4 5" xfId="881"/>
    <cellStyle name="Encabezado 4 6" xfId="882"/>
    <cellStyle name="Encabezado 4 7" xfId="883"/>
    <cellStyle name="Encabezado 4 8" xfId="884"/>
    <cellStyle name="Encabezado 4 9" xfId="885"/>
    <cellStyle name="Encabezado 4 9 10" xfId="886"/>
    <cellStyle name="Encabezado 4 9 11" xfId="887"/>
    <cellStyle name="Encabezado 4 9 12" xfId="888"/>
    <cellStyle name="Encabezado 4 9 13" xfId="889"/>
    <cellStyle name="Encabezado 4 9 14" xfId="890"/>
    <cellStyle name="Encabezado 4 9 15" xfId="891"/>
    <cellStyle name="Encabezado 4 9 16" xfId="892"/>
    <cellStyle name="Encabezado 4 9 17" xfId="893"/>
    <cellStyle name="Encabezado 4 9 18" xfId="894"/>
    <cellStyle name="Encabezado 4 9 19" xfId="895"/>
    <cellStyle name="Encabezado 4 9 2" xfId="896"/>
    <cellStyle name="Encabezado 4 9 20" xfId="897"/>
    <cellStyle name="Encabezado 4 9 21" xfId="898"/>
    <cellStyle name="Encabezado 4 9 22" xfId="899"/>
    <cellStyle name="Encabezado 4 9 3" xfId="900"/>
    <cellStyle name="Encabezado 4 9 4" xfId="901"/>
    <cellStyle name="Encabezado 4 9 5" xfId="902"/>
    <cellStyle name="Encabezado 4 9 6" xfId="903"/>
    <cellStyle name="Encabezado 4 9 7" xfId="904"/>
    <cellStyle name="Encabezado 4 9 8" xfId="905"/>
    <cellStyle name="Encabezado 4 9 9" xfId="906"/>
    <cellStyle name="Énfasis1" xfId="907" builtinId="29" customBuiltin="1"/>
    <cellStyle name="Énfasis1 10" xfId="908"/>
    <cellStyle name="Énfasis1 11" xfId="909"/>
    <cellStyle name="Énfasis1 12" xfId="910"/>
    <cellStyle name="Énfasis1 13" xfId="911"/>
    <cellStyle name="Énfasis1 14" xfId="912"/>
    <cellStyle name="Énfasis1 15" xfId="913"/>
    <cellStyle name="Énfasis1 16" xfId="914"/>
    <cellStyle name="Énfasis1 17" xfId="915"/>
    <cellStyle name="Énfasis1 18" xfId="916"/>
    <cellStyle name="Énfasis1 2" xfId="917"/>
    <cellStyle name="Énfasis1 3" xfId="918"/>
    <cellStyle name="Énfasis1 4" xfId="919"/>
    <cellStyle name="Énfasis1 5" xfId="920"/>
    <cellStyle name="Énfasis1 6" xfId="921"/>
    <cellStyle name="Énfasis1 7" xfId="922"/>
    <cellStyle name="Énfasis1 8" xfId="923"/>
    <cellStyle name="Énfasis1 9" xfId="924"/>
    <cellStyle name="Énfasis1 9 10" xfId="925"/>
    <cellStyle name="Énfasis1 9 11" xfId="926"/>
    <cellStyle name="Énfasis1 9 12" xfId="927"/>
    <cellStyle name="Énfasis1 9 13" xfId="928"/>
    <cellStyle name="Énfasis1 9 14" xfId="929"/>
    <cellStyle name="Énfasis1 9 15" xfId="930"/>
    <cellStyle name="Énfasis1 9 16" xfId="931"/>
    <cellStyle name="Énfasis1 9 17" xfId="932"/>
    <cellStyle name="Énfasis1 9 18" xfId="933"/>
    <cellStyle name="Énfasis1 9 19" xfId="934"/>
    <cellStyle name="Énfasis1 9 2" xfId="935"/>
    <cellStyle name="Énfasis1 9 20" xfId="936"/>
    <cellStyle name="Énfasis1 9 21" xfId="937"/>
    <cellStyle name="Énfasis1 9 22" xfId="938"/>
    <cellStyle name="Énfasis1 9 3" xfId="939"/>
    <cellStyle name="Énfasis1 9 4" xfId="940"/>
    <cellStyle name="Énfasis1 9 5" xfId="941"/>
    <cellStyle name="Énfasis1 9 6" xfId="942"/>
    <cellStyle name="Énfasis1 9 7" xfId="943"/>
    <cellStyle name="Énfasis1 9 8" xfId="944"/>
    <cellStyle name="Énfasis1 9 9" xfId="945"/>
    <cellStyle name="Énfasis2" xfId="946" builtinId="33" customBuiltin="1"/>
    <cellStyle name="Énfasis2 10" xfId="947"/>
    <cellStyle name="Énfasis2 11" xfId="948"/>
    <cellStyle name="Énfasis2 12" xfId="949"/>
    <cellStyle name="Énfasis2 13" xfId="950"/>
    <cellStyle name="Énfasis2 14" xfId="951"/>
    <cellStyle name="Énfasis2 15" xfId="952"/>
    <cellStyle name="Énfasis2 16" xfId="953"/>
    <cellStyle name="Énfasis2 17" xfId="954"/>
    <cellStyle name="Énfasis2 18" xfId="955"/>
    <cellStyle name="Énfasis2 2" xfId="956"/>
    <cellStyle name="Énfasis2 3" xfId="957"/>
    <cellStyle name="Énfasis2 4" xfId="958"/>
    <cellStyle name="Énfasis2 5" xfId="959"/>
    <cellStyle name="Énfasis2 6" xfId="960"/>
    <cellStyle name="Énfasis2 7" xfId="961"/>
    <cellStyle name="Énfasis2 8" xfId="962"/>
    <cellStyle name="Énfasis2 9" xfId="963"/>
    <cellStyle name="Énfasis2 9 10" xfId="964"/>
    <cellStyle name="Énfasis2 9 11" xfId="965"/>
    <cellStyle name="Énfasis2 9 12" xfId="966"/>
    <cellStyle name="Énfasis2 9 13" xfId="967"/>
    <cellStyle name="Énfasis2 9 14" xfId="968"/>
    <cellStyle name="Énfasis2 9 15" xfId="969"/>
    <cellStyle name="Énfasis2 9 16" xfId="970"/>
    <cellStyle name="Énfasis2 9 17" xfId="971"/>
    <cellStyle name="Énfasis2 9 18" xfId="972"/>
    <cellStyle name="Énfasis2 9 19" xfId="973"/>
    <cellStyle name="Énfasis2 9 2" xfId="974"/>
    <cellStyle name="Énfasis2 9 20" xfId="975"/>
    <cellStyle name="Énfasis2 9 21" xfId="976"/>
    <cellStyle name="Énfasis2 9 22" xfId="977"/>
    <cellStyle name="Énfasis2 9 3" xfId="978"/>
    <cellStyle name="Énfasis2 9 4" xfId="979"/>
    <cellStyle name="Énfasis2 9 5" xfId="980"/>
    <cellStyle name="Énfasis2 9 6" xfId="981"/>
    <cellStyle name="Énfasis2 9 7" xfId="982"/>
    <cellStyle name="Énfasis2 9 8" xfId="983"/>
    <cellStyle name="Énfasis2 9 9" xfId="984"/>
    <cellStyle name="Énfasis3" xfId="985" builtinId="37" customBuiltin="1"/>
    <cellStyle name="Énfasis3 10" xfId="986"/>
    <cellStyle name="Énfasis3 11" xfId="987"/>
    <cellStyle name="Énfasis3 12" xfId="988"/>
    <cellStyle name="Énfasis3 13" xfId="989"/>
    <cellStyle name="Énfasis3 14" xfId="990"/>
    <cellStyle name="Énfasis3 15" xfId="991"/>
    <cellStyle name="Énfasis3 16" xfId="992"/>
    <cellStyle name="Énfasis3 17" xfId="993"/>
    <cellStyle name="Énfasis3 18" xfId="994"/>
    <cellStyle name="Énfasis3 2" xfId="995"/>
    <cellStyle name="Énfasis3 3" xfId="996"/>
    <cellStyle name="Énfasis3 4" xfId="997"/>
    <cellStyle name="Énfasis3 5" xfId="998"/>
    <cellStyle name="Énfasis3 6" xfId="999"/>
    <cellStyle name="Énfasis3 7" xfId="1000"/>
    <cellStyle name="Énfasis3 8" xfId="1001"/>
    <cellStyle name="Énfasis3 9" xfId="1002"/>
    <cellStyle name="Énfasis3 9 10" xfId="1003"/>
    <cellStyle name="Énfasis3 9 11" xfId="1004"/>
    <cellStyle name="Énfasis3 9 12" xfId="1005"/>
    <cellStyle name="Énfasis3 9 13" xfId="1006"/>
    <cellStyle name="Énfasis3 9 14" xfId="1007"/>
    <cellStyle name="Énfasis3 9 15" xfId="1008"/>
    <cellStyle name="Énfasis3 9 16" xfId="1009"/>
    <cellStyle name="Énfasis3 9 17" xfId="1010"/>
    <cellStyle name="Énfasis3 9 18" xfId="1011"/>
    <cellStyle name="Énfasis3 9 19" xfId="1012"/>
    <cellStyle name="Énfasis3 9 2" xfId="1013"/>
    <cellStyle name="Énfasis3 9 20" xfId="1014"/>
    <cellStyle name="Énfasis3 9 21" xfId="1015"/>
    <cellStyle name="Énfasis3 9 22" xfId="1016"/>
    <cellStyle name="Énfasis3 9 3" xfId="1017"/>
    <cellStyle name="Énfasis3 9 4" xfId="1018"/>
    <cellStyle name="Énfasis3 9 5" xfId="1019"/>
    <cellStyle name="Énfasis3 9 6" xfId="1020"/>
    <cellStyle name="Énfasis3 9 7" xfId="1021"/>
    <cellStyle name="Énfasis3 9 8" xfId="1022"/>
    <cellStyle name="Énfasis3 9 9" xfId="1023"/>
    <cellStyle name="Énfasis4" xfId="1024" builtinId="41" customBuiltin="1"/>
    <cellStyle name="Énfasis4 10" xfId="1025"/>
    <cellStyle name="Énfasis4 11" xfId="1026"/>
    <cellStyle name="Énfasis4 12" xfId="1027"/>
    <cellStyle name="Énfasis4 13" xfId="1028"/>
    <cellStyle name="Énfasis4 14" xfId="1029"/>
    <cellStyle name="Énfasis4 15" xfId="1030"/>
    <cellStyle name="Énfasis4 16" xfId="1031"/>
    <cellStyle name="Énfasis4 17" xfId="1032"/>
    <cellStyle name="Énfasis4 18" xfId="1033"/>
    <cellStyle name="Énfasis4 2" xfId="1034"/>
    <cellStyle name="Énfasis4 3" xfId="1035"/>
    <cellStyle name="Énfasis4 4" xfId="1036"/>
    <cellStyle name="Énfasis4 5" xfId="1037"/>
    <cellStyle name="Énfasis4 6" xfId="1038"/>
    <cellStyle name="Énfasis4 7" xfId="1039"/>
    <cellStyle name="Énfasis4 8" xfId="1040"/>
    <cellStyle name="Énfasis4 9" xfId="1041"/>
    <cellStyle name="Énfasis4 9 10" xfId="1042"/>
    <cellStyle name="Énfasis4 9 11" xfId="1043"/>
    <cellStyle name="Énfasis4 9 12" xfId="1044"/>
    <cellStyle name="Énfasis4 9 13" xfId="1045"/>
    <cellStyle name="Énfasis4 9 14" xfId="1046"/>
    <cellStyle name="Énfasis4 9 15" xfId="1047"/>
    <cellStyle name="Énfasis4 9 16" xfId="1048"/>
    <cellStyle name="Énfasis4 9 17" xfId="1049"/>
    <cellStyle name="Énfasis4 9 18" xfId="1050"/>
    <cellStyle name="Énfasis4 9 19" xfId="1051"/>
    <cellStyle name="Énfasis4 9 2" xfId="1052"/>
    <cellStyle name="Énfasis4 9 20" xfId="1053"/>
    <cellStyle name="Énfasis4 9 21" xfId="1054"/>
    <cellStyle name="Énfasis4 9 22" xfId="1055"/>
    <cellStyle name="Énfasis4 9 3" xfId="1056"/>
    <cellStyle name="Énfasis4 9 4" xfId="1057"/>
    <cellStyle name="Énfasis4 9 5" xfId="1058"/>
    <cellStyle name="Énfasis4 9 6" xfId="1059"/>
    <cellStyle name="Énfasis4 9 7" xfId="1060"/>
    <cellStyle name="Énfasis4 9 8" xfId="1061"/>
    <cellStyle name="Énfasis4 9 9" xfId="1062"/>
    <cellStyle name="Énfasis5" xfId="1063" builtinId="45" customBuiltin="1"/>
    <cellStyle name="Énfasis5 10" xfId="1064"/>
    <cellStyle name="Énfasis5 11" xfId="1065"/>
    <cellStyle name="Énfasis5 12" xfId="1066"/>
    <cellStyle name="Énfasis5 13" xfId="1067"/>
    <cellStyle name="Énfasis5 14" xfId="1068"/>
    <cellStyle name="Énfasis5 15" xfId="1069"/>
    <cellStyle name="Énfasis5 16" xfId="1070"/>
    <cellStyle name="Énfasis5 17" xfId="1071"/>
    <cellStyle name="Énfasis5 18" xfId="1072"/>
    <cellStyle name="Énfasis5 2" xfId="1073"/>
    <cellStyle name="Énfasis5 3" xfId="1074"/>
    <cellStyle name="Énfasis5 4" xfId="1075"/>
    <cellStyle name="Énfasis5 5" xfId="1076"/>
    <cellStyle name="Énfasis5 6" xfId="1077"/>
    <cellStyle name="Énfasis5 7" xfId="1078"/>
    <cellStyle name="Énfasis5 8" xfId="1079"/>
    <cellStyle name="Énfasis5 9" xfId="1080"/>
    <cellStyle name="Énfasis5 9 10" xfId="1081"/>
    <cellStyle name="Énfasis5 9 11" xfId="1082"/>
    <cellStyle name="Énfasis5 9 12" xfId="1083"/>
    <cellStyle name="Énfasis5 9 13" xfId="1084"/>
    <cellStyle name="Énfasis5 9 14" xfId="1085"/>
    <cellStyle name="Énfasis5 9 15" xfId="1086"/>
    <cellStyle name="Énfasis5 9 16" xfId="1087"/>
    <cellStyle name="Énfasis5 9 17" xfId="1088"/>
    <cellStyle name="Énfasis5 9 18" xfId="1089"/>
    <cellStyle name="Énfasis5 9 19" xfId="1090"/>
    <cellStyle name="Énfasis5 9 2" xfId="1091"/>
    <cellStyle name="Énfasis5 9 20" xfId="1092"/>
    <cellStyle name="Énfasis5 9 21" xfId="1093"/>
    <cellStyle name="Énfasis5 9 22" xfId="1094"/>
    <cellStyle name="Énfasis5 9 3" xfId="1095"/>
    <cellStyle name="Énfasis5 9 4" xfId="1096"/>
    <cellStyle name="Énfasis5 9 5" xfId="1097"/>
    <cellStyle name="Énfasis5 9 6" xfId="1098"/>
    <cellStyle name="Énfasis5 9 7" xfId="1099"/>
    <cellStyle name="Énfasis5 9 8" xfId="1100"/>
    <cellStyle name="Énfasis5 9 9" xfId="1101"/>
    <cellStyle name="Énfasis6" xfId="1102" builtinId="49" customBuiltin="1"/>
    <cellStyle name="Énfasis6 10" xfId="1103"/>
    <cellStyle name="Énfasis6 11" xfId="1104"/>
    <cellStyle name="Énfasis6 12" xfId="1105"/>
    <cellStyle name="Énfasis6 13" xfId="1106"/>
    <cellStyle name="Énfasis6 14" xfId="1107"/>
    <cellStyle name="Énfasis6 15" xfId="1108"/>
    <cellStyle name="Énfasis6 16" xfId="1109"/>
    <cellStyle name="Énfasis6 17" xfId="1110"/>
    <cellStyle name="Énfasis6 18" xfId="1111"/>
    <cellStyle name="Énfasis6 2" xfId="1112"/>
    <cellStyle name="Énfasis6 3" xfId="1113"/>
    <cellStyle name="Énfasis6 4" xfId="1114"/>
    <cellStyle name="Énfasis6 5" xfId="1115"/>
    <cellStyle name="Énfasis6 6" xfId="1116"/>
    <cellStyle name="Énfasis6 7" xfId="1117"/>
    <cellStyle name="Énfasis6 8" xfId="1118"/>
    <cellStyle name="Énfasis6 9" xfId="1119"/>
    <cellStyle name="Énfasis6 9 10" xfId="1120"/>
    <cellStyle name="Énfasis6 9 11" xfId="1121"/>
    <cellStyle name="Énfasis6 9 12" xfId="1122"/>
    <cellStyle name="Énfasis6 9 13" xfId="1123"/>
    <cellStyle name="Énfasis6 9 14" xfId="1124"/>
    <cellStyle name="Énfasis6 9 15" xfId="1125"/>
    <cellStyle name="Énfasis6 9 16" xfId="1126"/>
    <cellStyle name="Énfasis6 9 17" xfId="1127"/>
    <cellStyle name="Énfasis6 9 18" xfId="1128"/>
    <cellStyle name="Énfasis6 9 19" xfId="1129"/>
    <cellStyle name="Énfasis6 9 2" xfId="1130"/>
    <cellStyle name="Énfasis6 9 20" xfId="1131"/>
    <cellStyle name="Énfasis6 9 21" xfId="1132"/>
    <cellStyle name="Énfasis6 9 22" xfId="1133"/>
    <cellStyle name="Énfasis6 9 3" xfId="1134"/>
    <cellStyle name="Énfasis6 9 4" xfId="1135"/>
    <cellStyle name="Énfasis6 9 5" xfId="1136"/>
    <cellStyle name="Énfasis6 9 6" xfId="1137"/>
    <cellStyle name="Énfasis6 9 7" xfId="1138"/>
    <cellStyle name="Énfasis6 9 8" xfId="1139"/>
    <cellStyle name="Énfasis6 9 9" xfId="1140"/>
    <cellStyle name="Entrada" xfId="1141" builtinId="20" customBuiltin="1"/>
    <cellStyle name="Entrada 10" xfId="1142"/>
    <cellStyle name="Entrada 11" xfId="1143"/>
    <cellStyle name="Entrada 12" xfId="1144"/>
    <cellStyle name="Entrada 13" xfId="1145"/>
    <cellStyle name="Entrada 14" xfId="1146"/>
    <cellStyle name="Entrada 15" xfId="1147"/>
    <cellStyle name="Entrada 16" xfId="1148"/>
    <cellStyle name="Entrada 17" xfId="1149"/>
    <cellStyle name="Entrada 18" xfId="1150"/>
    <cellStyle name="Entrada 2" xfId="1151"/>
    <cellStyle name="Entrada 3" xfId="1152"/>
    <cellStyle name="Entrada 4" xfId="1153"/>
    <cellStyle name="Entrada 5" xfId="1154"/>
    <cellStyle name="Entrada 6" xfId="1155"/>
    <cellStyle name="Entrada 7" xfId="1156"/>
    <cellStyle name="Entrada 8" xfId="1157"/>
    <cellStyle name="Entrada 9" xfId="1158"/>
    <cellStyle name="Entrada 9 10" xfId="1159"/>
    <cellStyle name="Entrada 9 11" xfId="1160"/>
    <cellStyle name="Entrada 9 12" xfId="1161"/>
    <cellStyle name="Entrada 9 13" xfId="1162"/>
    <cellStyle name="Entrada 9 14" xfId="1163"/>
    <cellStyle name="Entrada 9 15" xfId="1164"/>
    <cellStyle name="Entrada 9 16" xfId="1165"/>
    <cellStyle name="Entrada 9 17" xfId="1166"/>
    <cellStyle name="Entrada 9 18" xfId="1167"/>
    <cellStyle name="Entrada 9 19" xfId="1168"/>
    <cellStyle name="Entrada 9 2" xfId="1169"/>
    <cellStyle name="Entrada 9 20" xfId="1170"/>
    <cellStyle name="Entrada 9 21" xfId="1171"/>
    <cellStyle name="Entrada 9 22" xfId="1172"/>
    <cellStyle name="Entrada 9 3" xfId="1173"/>
    <cellStyle name="Entrada 9 4" xfId="1174"/>
    <cellStyle name="Entrada 9 5" xfId="1175"/>
    <cellStyle name="Entrada 9 6" xfId="1176"/>
    <cellStyle name="Entrada 9 7" xfId="1177"/>
    <cellStyle name="Entrada 9 8" xfId="1178"/>
    <cellStyle name="Entrada 9 9" xfId="1179"/>
    <cellStyle name="Euro" xfId="1180"/>
    <cellStyle name="Euro 10" xfId="1181"/>
    <cellStyle name="Euro 11" xfId="1182"/>
    <cellStyle name="Euro 12" xfId="1183"/>
    <cellStyle name="Euro 13" xfId="1184"/>
    <cellStyle name="Euro 14" xfId="1185"/>
    <cellStyle name="Euro 15" xfId="1186"/>
    <cellStyle name="Euro 16" xfId="1187"/>
    <cellStyle name="Euro 17" xfId="1188"/>
    <cellStyle name="Euro 18" xfId="1189"/>
    <cellStyle name="Euro 19" xfId="1190"/>
    <cellStyle name="Euro 2" xfId="1191"/>
    <cellStyle name="Euro 20" xfId="1192"/>
    <cellStyle name="Euro 21" xfId="1193"/>
    <cellStyle name="Euro 22" xfId="1194"/>
    <cellStyle name="Euro 23" xfId="1195"/>
    <cellStyle name="Euro 24" xfId="1196"/>
    <cellStyle name="Euro 25" xfId="1197"/>
    <cellStyle name="Euro 26" xfId="1198"/>
    <cellStyle name="Euro 27" xfId="1199"/>
    <cellStyle name="Euro 28" xfId="1200"/>
    <cellStyle name="Euro 29" xfId="1201"/>
    <cellStyle name="Euro 3" xfId="1202"/>
    <cellStyle name="Euro 4" xfId="1203"/>
    <cellStyle name="Euro 5" xfId="1204"/>
    <cellStyle name="Euro 6" xfId="1205"/>
    <cellStyle name="Euro 7" xfId="1206"/>
    <cellStyle name="Euro 8" xfId="1207"/>
    <cellStyle name="Euro 9" xfId="1208"/>
    <cellStyle name="Hipervínculo 2" xfId="1209"/>
    <cellStyle name="Hipervínculo 31" xfId="1210"/>
    <cellStyle name="Incorrecto" xfId="1211" builtinId="27" customBuiltin="1"/>
    <cellStyle name="Incorrecto 10" xfId="1212"/>
    <cellStyle name="Incorrecto 11" xfId="1213"/>
    <cellStyle name="Incorrecto 12" xfId="1214"/>
    <cellStyle name="Incorrecto 13" xfId="1215"/>
    <cellStyle name="Incorrecto 14" xfId="1216"/>
    <cellStyle name="Incorrecto 15" xfId="1217"/>
    <cellStyle name="Incorrecto 16" xfId="1218"/>
    <cellStyle name="Incorrecto 17" xfId="1219"/>
    <cellStyle name="Incorrecto 18" xfId="1220"/>
    <cellStyle name="Incorrecto 2" xfId="1221"/>
    <cellStyle name="Incorrecto 3" xfId="1222"/>
    <cellStyle name="Incorrecto 4" xfId="1223"/>
    <cellStyle name="Incorrecto 5" xfId="1224"/>
    <cellStyle name="Incorrecto 6" xfId="1225"/>
    <cellStyle name="Incorrecto 7" xfId="1226"/>
    <cellStyle name="Incorrecto 8" xfId="1227"/>
    <cellStyle name="Incorrecto 9" xfId="1228"/>
    <cellStyle name="Incorrecto 9 10" xfId="1229"/>
    <cellStyle name="Incorrecto 9 11" xfId="1230"/>
    <cellStyle name="Incorrecto 9 12" xfId="1231"/>
    <cellStyle name="Incorrecto 9 13" xfId="1232"/>
    <cellStyle name="Incorrecto 9 14" xfId="1233"/>
    <cellStyle name="Incorrecto 9 15" xfId="1234"/>
    <cellStyle name="Incorrecto 9 16" xfId="1235"/>
    <cellStyle name="Incorrecto 9 17" xfId="1236"/>
    <cellStyle name="Incorrecto 9 18" xfId="1237"/>
    <cellStyle name="Incorrecto 9 19" xfId="1238"/>
    <cellStyle name="Incorrecto 9 2" xfId="1239"/>
    <cellStyle name="Incorrecto 9 20" xfId="1240"/>
    <cellStyle name="Incorrecto 9 21" xfId="1241"/>
    <cellStyle name="Incorrecto 9 22" xfId="1242"/>
    <cellStyle name="Incorrecto 9 3" xfId="1243"/>
    <cellStyle name="Incorrecto 9 4" xfId="1244"/>
    <cellStyle name="Incorrecto 9 5" xfId="1245"/>
    <cellStyle name="Incorrecto 9 6" xfId="1246"/>
    <cellStyle name="Incorrecto 9 7" xfId="1247"/>
    <cellStyle name="Incorrecto 9 8" xfId="1248"/>
    <cellStyle name="Incorrecto 9 9" xfId="1249"/>
    <cellStyle name="Millares" xfId="1250" builtinId="3"/>
    <cellStyle name="Millares [0]" xfId="1251" builtinId="6"/>
    <cellStyle name="Millares [0] 2" xfId="1252"/>
    <cellStyle name="Millares 2" xfId="1253"/>
    <cellStyle name="Millares 2 10" xfId="1254"/>
    <cellStyle name="Millares 2 11" xfId="1255"/>
    <cellStyle name="Millares 2 12" xfId="1256"/>
    <cellStyle name="Millares 2 13" xfId="1257"/>
    <cellStyle name="Millares 2 13 2" xfId="1258"/>
    <cellStyle name="Millares 2 13 2 2" xfId="1259"/>
    <cellStyle name="Millares 2 13 2 2 2" xfId="1260"/>
    <cellStyle name="Millares 2 14" xfId="1261"/>
    <cellStyle name="Millares 2 2" xfId="1262"/>
    <cellStyle name="Millares 2 2 2" xfId="1263"/>
    <cellStyle name="Millares 2 2 3" xfId="1264"/>
    <cellStyle name="Millares 2 2 4" xfId="1265"/>
    <cellStyle name="Millares 2 3" xfId="1266"/>
    <cellStyle name="Millares 2 4" xfId="1267"/>
    <cellStyle name="Millares 2 5" xfId="1268"/>
    <cellStyle name="Millares 2 6" xfId="1269"/>
    <cellStyle name="Millares 2 7" xfId="1270"/>
    <cellStyle name="Millares 2 8" xfId="1271"/>
    <cellStyle name="Millares 2 9" xfId="1272"/>
    <cellStyle name="Millares 3" xfId="1273"/>
    <cellStyle name="Millares 3 2" xfId="1274"/>
    <cellStyle name="Millares 3 3" xfId="1275"/>
    <cellStyle name="Millares 4" xfId="1276"/>
    <cellStyle name="Millares 4 2" xfId="1277"/>
    <cellStyle name="Millares 4 2 2" xfId="1278"/>
    <cellStyle name="Millares 4 2 2 2" xfId="1279"/>
    <cellStyle name="Millares 4 3" xfId="1280"/>
    <cellStyle name="Millares 5" xfId="1281"/>
    <cellStyle name="Millares 6" xfId="1282"/>
    <cellStyle name="Millares 7" xfId="1283"/>
    <cellStyle name="Millares 8" xfId="1284"/>
    <cellStyle name="Moneda 2" xfId="1285"/>
    <cellStyle name="Moneda 2 2" xfId="1286"/>
    <cellStyle name="Moneda 2 3" xfId="1287"/>
    <cellStyle name="Neutral" xfId="1288" builtinId="28" customBuiltin="1"/>
    <cellStyle name="Neutral 10" xfId="1289"/>
    <cellStyle name="Neutral 11" xfId="1290"/>
    <cellStyle name="Neutral 12" xfId="1291"/>
    <cellStyle name="Neutral 13" xfId="1292"/>
    <cellStyle name="Neutral 14" xfId="1293"/>
    <cellStyle name="Neutral 15" xfId="1294"/>
    <cellStyle name="Neutral 16" xfId="1295"/>
    <cellStyle name="Neutral 2" xfId="1296"/>
    <cellStyle name="Neutral 3" xfId="1297"/>
    <cellStyle name="Neutral 4" xfId="1298"/>
    <cellStyle name="Neutral 5" xfId="1299"/>
    <cellStyle name="Neutral 6" xfId="1300"/>
    <cellStyle name="Neutral 7" xfId="1301"/>
    <cellStyle name="Neutral 8" xfId="1302"/>
    <cellStyle name="Neutral 9" xfId="1303"/>
    <cellStyle name="Normal" xfId="0" builtinId="0"/>
    <cellStyle name="Normal 10" xfId="1304"/>
    <cellStyle name="Normal 10 2" xfId="1305"/>
    <cellStyle name="Normal 11" xfId="1306"/>
    <cellStyle name="Normal 11 2" xfId="1307"/>
    <cellStyle name="Normal 110" xfId="1308"/>
    <cellStyle name="Normal 112" xfId="1309"/>
    <cellStyle name="Normal 113" xfId="1310"/>
    <cellStyle name="Normal 115" xfId="1311"/>
    <cellStyle name="Normal 12" xfId="1312"/>
    <cellStyle name="Normal 12 2" xfId="1313"/>
    <cellStyle name="Normal 13" xfId="1314"/>
    <cellStyle name="Normal 13 2" xfId="1315"/>
    <cellStyle name="Normal 14" xfId="1316"/>
    <cellStyle name="Normal 14 2" xfId="1317"/>
    <cellStyle name="Normal 15" xfId="1318"/>
    <cellStyle name="Normal 15 2" xfId="1319"/>
    <cellStyle name="Normal 16" xfId="1320"/>
    <cellStyle name="Normal 16 2" xfId="1321"/>
    <cellStyle name="Normal 17" xfId="1322"/>
    <cellStyle name="Normal 17 2" xfId="1323"/>
    <cellStyle name="Normal 18 2" xfId="1324"/>
    <cellStyle name="Normal 19" xfId="1325"/>
    <cellStyle name="Normal 19 2" xfId="1326"/>
    <cellStyle name="Normal 2" xfId="1327"/>
    <cellStyle name="Normal 2 10" xfId="1328"/>
    <cellStyle name="Normal 2 11" xfId="1329"/>
    <cellStyle name="Normal 2 12" xfId="1330"/>
    <cellStyle name="Normal 2 2" xfId="1331"/>
    <cellStyle name="Normal 2 2 2" xfId="1332"/>
    <cellStyle name="Normal 2 2 3" xfId="1333"/>
    <cellStyle name="Normal 2 2 4" xfId="1334"/>
    <cellStyle name="Normal 2 2 5" xfId="1335"/>
    <cellStyle name="Normal 2 3" xfId="1336"/>
    <cellStyle name="Normal 2 4" xfId="1337"/>
    <cellStyle name="Normal 2 5" xfId="1338"/>
    <cellStyle name="Normal 2 6" xfId="1339"/>
    <cellStyle name="Normal 2 7" xfId="1340"/>
    <cellStyle name="Normal 2 8" xfId="1341"/>
    <cellStyle name="Normal 2 9" xfId="1342"/>
    <cellStyle name="Normal 20 2" xfId="1343"/>
    <cellStyle name="Normal 21 2" xfId="1344"/>
    <cellStyle name="Normal 22 2" xfId="1345"/>
    <cellStyle name="Normal 23 2" xfId="1346"/>
    <cellStyle name="Normal 24 2" xfId="1347"/>
    <cellStyle name="Normal 25 2" xfId="1348"/>
    <cellStyle name="Normal 3" xfId="1349"/>
    <cellStyle name="Normal 3 10" xfId="1350"/>
    <cellStyle name="Normal 3 11" xfId="1351"/>
    <cellStyle name="Normal 3 12" xfId="1352"/>
    <cellStyle name="Normal 3 13" xfId="1353"/>
    <cellStyle name="Normal 3 14" xfId="1354"/>
    <cellStyle name="Normal 3 15" xfId="1355"/>
    <cellStyle name="Normal 3 16" xfId="1356"/>
    <cellStyle name="Normal 3 17" xfId="1357"/>
    <cellStyle name="Normal 3 18" xfId="1358"/>
    <cellStyle name="Normal 3 19" xfId="1359"/>
    <cellStyle name="Normal 3 2" xfId="1360"/>
    <cellStyle name="Normal 3 20" xfId="1361"/>
    <cellStyle name="Normal 3 21" xfId="1362"/>
    <cellStyle name="Normal 3 3" xfId="1363"/>
    <cellStyle name="Normal 3 4" xfId="1364"/>
    <cellStyle name="Normal 3 5" xfId="1365"/>
    <cellStyle name="Normal 3 6" xfId="1366"/>
    <cellStyle name="Normal 3 7" xfId="1367"/>
    <cellStyle name="Normal 3 8" xfId="1368"/>
    <cellStyle name="Normal 3 9" xfId="1369"/>
    <cellStyle name="Normal 3_PLAN DE ACTIVIDADES 10 DE ABRIL RURALIDAD" xfId="1370"/>
    <cellStyle name="Normal 4" xfId="1371"/>
    <cellStyle name="Normal 4 10" xfId="1372"/>
    <cellStyle name="Normal 4 11" xfId="1373"/>
    <cellStyle name="Normal 4 12" xfId="1374"/>
    <cellStyle name="Normal 4 13" xfId="1375"/>
    <cellStyle name="Normal 4 14" xfId="1376"/>
    <cellStyle name="Normal 4 15" xfId="1377"/>
    <cellStyle name="Normal 4 16" xfId="1378"/>
    <cellStyle name="Normal 4 17" xfId="1379"/>
    <cellStyle name="Normal 4 18" xfId="1380"/>
    <cellStyle name="Normal 4 19" xfId="1381"/>
    <cellStyle name="Normal 4 2" xfId="1382"/>
    <cellStyle name="Normal 4 20" xfId="1383"/>
    <cellStyle name="Normal 4 21" xfId="1384"/>
    <cellStyle name="Normal 4 3" xfId="1385"/>
    <cellStyle name="Normal 4 4" xfId="1386"/>
    <cellStyle name="Normal 4 5" xfId="1387"/>
    <cellStyle name="Normal 4 6" xfId="1388"/>
    <cellStyle name="Normal 4 7" xfId="1389"/>
    <cellStyle name="Normal 4 8" xfId="1390"/>
    <cellStyle name="Normal 4 9" xfId="1391"/>
    <cellStyle name="Normal 47" xfId="1392"/>
    <cellStyle name="Normal 48" xfId="1393"/>
    <cellStyle name="Normal 5" xfId="1394"/>
    <cellStyle name="Normal 5 10" xfId="1395"/>
    <cellStyle name="Normal 5 11" xfId="1396"/>
    <cellStyle name="Normal 5 12" xfId="1397"/>
    <cellStyle name="Normal 5 13" xfId="1398"/>
    <cellStyle name="Normal 5 14" xfId="1399"/>
    <cellStyle name="Normal 5 15" xfId="1400"/>
    <cellStyle name="Normal 5 16" xfId="1401"/>
    <cellStyle name="Normal 5 17" xfId="1402"/>
    <cellStyle name="Normal 5 18" xfId="1403"/>
    <cellStyle name="Normal 5 19" xfId="1404"/>
    <cellStyle name="Normal 5 2" xfId="1405"/>
    <cellStyle name="Normal 5 20" xfId="1406"/>
    <cellStyle name="Normal 5 21" xfId="1407"/>
    <cellStyle name="Normal 5 3" xfId="1408"/>
    <cellStyle name="Normal 5 4" xfId="1409"/>
    <cellStyle name="Normal 5 5" xfId="1410"/>
    <cellStyle name="Normal 5 6" xfId="1411"/>
    <cellStyle name="Normal 5 7" xfId="1412"/>
    <cellStyle name="Normal 5 8" xfId="1413"/>
    <cellStyle name="Normal 5 9" xfId="1414"/>
    <cellStyle name="Normal 53" xfId="1415"/>
    <cellStyle name="Normal 54" xfId="1416"/>
    <cellStyle name="Normal 55" xfId="1417"/>
    <cellStyle name="Normal 56" xfId="1418"/>
    <cellStyle name="Normal 57" xfId="1419"/>
    <cellStyle name="Normal 58" xfId="1420"/>
    <cellStyle name="Normal 59" xfId="1421"/>
    <cellStyle name="Normal 6" xfId="1422"/>
    <cellStyle name="Normal 6 2" xfId="1423"/>
    <cellStyle name="Normal 61" xfId="1424"/>
    <cellStyle name="Normal 65" xfId="1425"/>
    <cellStyle name="Normal 66" xfId="1426"/>
    <cellStyle name="Normal 69" xfId="1427"/>
    <cellStyle name="Normal 7" xfId="1428"/>
    <cellStyle name="Normal 7 2" xfId="1429"/>
    <cellStyle name="Normal 70" xfId="1430"/>
    <cellStyle name="Normal 75" xfId="1431"/>
    <cellStyle name="Normal 76" xfId="1432"/>
    <cellStyle name="Normal 77" xfId="1433"/>
    <cellStyle name="Normal 78" xfId="1434"/>
    <cellStyle name="Normal 79" xfId="1435"/>
    <cellStyle name="Normal 8" xfId="1436"/>
    <cellStyle name="Normal 8 2" xfId="1437"/>
    <cellStyle name="Normal 8 3" xfId="1438"/>
    <cellStyle name="Normal 80" xfId="1439"/>
    <cellStyle name="Normal 81" xfId="1440"/>
    <cellStyle name="Normal 82" xfId="1441"/>
    <cellStyle name="Normal 87" xfId="1442"/>
    <cellStyle name="Normal 89" xfId="1443"/>
    <cellStyle name="Normal 9" xfId="1444"/>
    <cellStyle name="Normal 9 2" xfId="1445"/>
    <cellStyle name="Normal 97" xfId="1446"/>
    <cellStyle name="Normal 99" xfId="1447"/>
    <cellStyle name="Notas 10" xfId="1448"/>
    <cellStyle name="Notas 11" xfId="1449"/>
    <cellStyle name="Notas 12" xfId="1450"/>
    <cellStyle name="Notas 13" xfId="1451"/>
    <cellStyle name="Notas 14" xfId="1452"/>
    <cellStyle name="Notas 15" xfId="1453"/>
    <cellStyle name="Notas 16" xfId="1454"/>
    <cellStyle name="Notas 17" xfId="1455"/>
    <cellStyle name="Notas 18" xfId="1456"/>
    <cellStyle name="Notas 19" xfId="1457"/>
    <cellStyle name="Notas 2" xfId="1458"/>
    <cellStyle name="Notas 2 2" xfId="1459"/>
    <cellStyle name="Notas 2 3" xfId="1460"/>
    <cellStyle name="Notas 2 4" xfId="1461"/>
    <cellStyle name="Notas 20" xfId="1462"/>
    <cellStyle name="Notas 21" xfId="1463"/>
    <cellStyle name="Notas 22" xfId="1464"/>
    <cellStyle name="Notas 3" xfId="1465"/>
    <cellStyle name="Notas 4" xfId="1466"/>
    <cellStyle name="Notas 5" xfId="1467"/>
    <cellStyle name="Notas 6" xfId="1468"/>
    <cellStyle name="Notas 7" xfId="1469"/>
    <cellStyle name="Notas 8" xfId="1470"/>
    <cellStyle name="Notas 9" xfId="1471"/>
    <cellStyle name="Notas 9 10" xfId="1472"/>
    <cellStyle name="Notas 9 11" xfId="1473"/>
    <cellStyle name="Notas 9 12" xfId="1474"/>
    <cellStyle name="Notas 9 13" xfId="1475"/>
    <cellStyle name="Notas 9 14" xfId="1476"/>
    <cellStyle name="Notas 9 15" xfId="1477"/>
    <cellStyle name="Notas 9 16" xfId="1478"/>
    <cellStyle name="Notas 9 17" xfId="1479"/>
    <cellStyle name="Notas 9 18" xfId="1480"/>
    <cellStyle name="Notas 9 19" xfId="1481"/>
    <cellStyle name="Notas 9 2" xfId="1482"/>
    <cellStyle name="Notas 9 20" xfId="1483"/>
    <cellStyle name="Notas 9 21" xfId="1484"/>
    <cellStyle name="Notas 9 22" xfId="1485"/>
    <cellStyle name="Notas 9 3" xfId="1486"/>
    <cellStyle name="Notas 9 4" xfId="1487"/>
    <cellStyle name="Notas 9 5" xfId="1488"/>
    <cellStyle name="Notas 9 6" xfId="1489"/>
    <cellStyle name="Notas 9 7" xfId="1490"/>
    <cellStyle name="Notas 9 8" xfId="1491"/>
    <cellStyle name="Notas 9 9" xfId="1492"/>
    <cellStyle name="Porcentaje" xfId="1495" builtinId="5"/>
    <cellStyle name="Porcentaje 2" xfId="1493"/>
    <cellStyle name="Porcentaje 3" xfId="1494"/>
    <cellStyle name="Porcentual 2" xfId="1496"/>
    <cellStyle name="Porcentual 2 2" xfId="1497"/>
    <cellStyle name="Porcentual 2 3" xfId="1498"/>
    <cellStyle name="Porcentual 2 4" xfId="1499"/>
    <cellStyle name="Porcentual 3" xfId="1500"/>
    <cellStyle name="Salida" xfId="1501" builtinId="21" customBuiltin="1"/>
    <cellStyle name="Salida 10" xfId="1502"/>
    <cellStyle name="Salida 11" xfId="1503"/>
    <cellStyle name="Salida 12" xfId="1504"/>
    <cellStyle name="Salida 13" xfId="1505"/>
    <cellStyle name="Salida 14" xfId="1506"/>
    <cellStyle name="Salida 15" xfId="1507"/>
    <cellStyle name="Salida 16" xfId="1508"/>
    <cellStyle name="Salida 17" xfId="1509"/>
    <cellStyle name="Salida 18" xfId="1510"/>
    <cellStyle name="Salida 2" xfId="1511"/>
    <cellStyle name="Salida 3" xfId="1512"/>
    <cellStyle name="Salida 4" xfId="1513"/>
    <cellStyle name="Salida 5" xfId="1514"/>
    <cellStyle name="Salida 6" xfId="1515"/>
    <cellStyle name="Salida 7" xfId="1516"/>
    <cellStyle name="Salida 8" xfId="1517"/>
    <cellStyle name="Salida 9" xfId="1518"/>
    <cellStyle name="Salida 9 10" xfId="1519"/>
    <cellStyle name="Salida 9 11" xfId="1520"/>
    <cellStyle name="Salida 9 12" xfId="1521"/>
    <cellStyle name="Salida 9 13" xfId="1522"/>
    <cellStyle name="Salida 9 14" xfId="1523"/>
    <cellStyle name="Salida 9 15" xfId="1524"/>
    <cellStyle name="Salida 9 16" xfId="1525"/>
    <cellStyle name="Salida 9 17" xfId="1526"/>
    <cellStyle name="Salida 9 18" xfId="1527"/>
    <cellStyle name="Salida 9 19" xfId="1528"/>
    <cellStyle name="Salida 9 2" xfId="1529"/>
    <cellStyle name="Salida 9 20" xfId="1530"/>
    <cellStyle name="Salida 9 21" xfId="1531"/>
    <cellStyle name="Salida 9 22" xfId="1532"/>
    <cellStyle name="Salida 9 3" xfId="1533"/>
    <cellStyle name="Salida 9 4" xfId="1534"/>
    <cellStyle name="Salida 9 5" xfId="1535"/>
    <cellStyle name="Salida 9 6" xfId="1536"/>
    <cellStyle name="Salida 9 7" xfId="1537"/>
    <cellStyle name="Salida 9 8" xfId="1538"/>
    <cellStyle name="Salida 9 9" xfId="1539"/>
    <cellStyle name="Texto de advertencia" xfId="1540" builtinId="11" customBuiltin="1"/>
    <cellStyle name="Texto de advertencia 10" xfId="1541"/>
    <cellStyle name="Texto de advertencia 11" xfId="1542"/>
    <cellStyle name="Texto de advertencia 12" xfId="1543"/>
    <cellStyle name="Texto de advertencia 13" xfId="1544"/>
    <cellStyle name="Texto de advertencia 14" xfId="1545"/>
    <cellStyle name="Texto de advertencia 15" xfId="1546"/>
    <cellStyle name="Texto de advertencia 16" xfId="1547"/>
    <cellStyle name="Texto de advertencia 17" xfId="1548"/>
    <cellStyle name="Texto de advertencia 18" xfId="1549"/>
    <cellStyle name="Texto de advertencia 2" xfId="1550"/>
    <cellStyle name="Texto de advertencia 3" xfId="1551"/>
    <cellStyle name="Texto de advertencia 4" xfId="1552"/>
    <cellStyle name="Texto de advertencia 5" xfId="1553"/>
    <cellStyle name="Texto de advertencia 6" xfId="1554"/>
    <cellStyle name="Texto de advertencia 7" xfId="1555"/>
    <cellStyle name="Texto de advertencia 8" xfId="1556"/>
    <cellStyle name="Texto de advertencia 9" xfId="1557"/>
    <cellStyle name="Texto de advertencia 9 10" xfId="1558"/>
    <cellStyle name="Texto de advertencia 9 11" xfId="1559"/>
    <cellStyle name="Texto de advertencia 9 12" xfId="1560"/>
    <cellStyle name="Texto de advertencia 9 13" xfId="1561"/>
    <cellStyle name="Texto de advertencia 9 14" xfId="1562"/>
    <cellStyle name="Texto de advertencia 9 15" xfId="1563"/>
    <cellStyle name="Texto de advertencia 9 16" xfId="1564"/>
    <cellStyle name="Texto de advertencia 9 17" xfId="1565"/>
    <cellStyle name="Texto de advertencia 9 18" xfId="1566"/>
    <cellStyle name="Texto de advertencia 9 19" xfId="1567"/>
    <cellStyle name="Texto de advertencia 9 2" xfId="1568"/>
    <cellStyle name="Texto de advertencia 9 20" xfId="1569"/>
    <cellStyle name="Texto de advertencia 9 21" xfId="1570"/>
    <cellStyle name="Texto de advertencia 9 22" xfId="1571"/>
    <cellStyle name="Texto de advertencia 9 3" xfId="1572"/>
    <cellStyle name="Texto de advertencia 9 4" xfId="1573"/>
    <cellStyle name="Texto de advertencia 9 5" xfId="1574"/>
    <cellStyle name="Texto de advertencia 9 6" xfId="1575"/>
    <cellStyle name="Texto de advertencia 9 7" xfId="1576"/>
    <cellStyle name="Texto de advertencia 9 8" xfId="1577"/>
    <cellStyle name="Texto de advertencia 9 9" xfId="1578"/>
    <cellStyle name="Texto explicativo" xfId="1579" builtinId="53" customBuiltin="1"/>
    <cellStyle name="Texto explicativo 10" xfId="1580"/>
    <cellStyle name="Texto explicativo 11" xfId="1581"/>
    <cellStyle name="Texto explicativo 12" xfId="1582"/>
    <cellStyle name="Texto explicativo 13" xfId="1583"/>
    <cellStyle name="Texto explicativo 14" xfId="1584"/>
    <cellStyle name="Texto explicativo 15" xfId="1585"/>
    <cellStyle name="Texto explicativo 16" xfId="1586"/>
    <cellStyle name="Texto explicativo 17" xfId="1587"/>
    <cellStyle name="Texto explicativo 18" xfId="1588"/>
    <cellStyle name="Texto explicativo 2" xfId="1589"/>
    <cellStyle name="Texto explicativo 3" xfId="1590"/>
    <cellStyle name="Texto explicativo 4" xfId="1591"/>
    <cellStyle name="Texto explicativo 5" xfId="1592"/>
    <cellStyle name="Texto explicativo 6" xfId="1593"/>
    <cellStyle name="Texto explicativo 7" xfId="1594"/>
    <cellStyle name="Texto explicativo 8" xfId="1595"/>
    <cellStyle name="Texto explicativo 9" xfId="1596"/>
    <cellStyle name="Texto explicativo 9 10" xfId="1597"/>
    <cellStyle name="Texto explicativo 9 11" xfId="1598"/>
    <cellStyle name="Texto explicativo 9 12" xfId="1599"/>
    <cellStyle name="Texto explicativo 9 13" xfId="1600"/>
    <cellStyle name="Texto explicativo 9 14" xfId="1601"/>
    <cellStyle name="Texto explicativo 9 15" xfId="1602"/>
    <cellStyle name="Texto explicativo 9 16" xfId="1603"/>
    <cellStyle name="Texto explicativo 9 17" xfId="1604"/>
    <cellStyle name="Texto explicativo 9 18" xfId="1605"/>
    <cellStyle name="Texto explicativo 9 19" xfId="1606"/>
    <cellStyle name="Texto explicativo 9 2" xfId="1607"/>
    <cellStyle name="Texto explicativo 9 20" xfId="1608"/>
    <cellStyle name="Texto explicativo 9 21" xfId="1609"/>
    <cellStyle name="Texto explicativo 9 22" xfId="1610"/>
    <cellStyle name="Texto explicativo 9 3" xfId="1611"/>
    <cellStyle name="Texto explicativo 9 4" xfId="1612"/>
    <cellStyle name="Texto explicativo 9 5" xfId="1613"/>
    <cellStyle name="Texto explicativo 9 6" xfId="1614"/>
    <cellStyle name="Texto explicativo 9 7" xfId="1615"/>
    <cellStyle name="Texto explicativo 9 8" xfId="1616"/>
    <cellStyle name="Texto explicativo 9 9" xfId="1617"/>
    <cellStyle name="Título 1 10" xfId="1618"/>
    <cellStyle name="Título 1 11" xfId="1619"/>
    <cellStyle name="Título 1 12" xfId="1620"/>
    <cellStyle name="Título 1 13" xfId="1621"/>
    <cellStyle name="Título 1 14" xfId="1622"/>
    <cellStyle name="Título 1 15" xfId="1623"/>
    <cellStyle name="Título 1 16" xfId="1624"/>
    <cellStyle name="Título 1 17" xfId="1625"/>
    <cellStyle name="Título 1 18" xfId="1626"/>
    <cellStyle name="Título 1 2" xfId="1627"/>
    <cellStyle name="Título 1 3" xfId="1628"/>
    <cellStyle name="Título 1 4" xfId="1629"/>
    <cellStyle name="Título 1 5" xfId="1630"/>
    <cellStyle name="Título 1 6" xfId="1631"/>
    <cellStyle name="Título 1 7" xfId="1632"/>
    <cellStyle name="Título 1 8" xfId="1633"/>
    <cellStyle name="Título 1 9" xfId="1634"/>
    <cellStyle name="Título 1 9 10" xfId="1635"/>
    <cellStyle name="Título 1 9 11" xfId="1636"/>
    <cellStyle name="Título 1 9 12" xfId="1637"/>
    <cellStyle name="Título 1 9 13" xfId="1638"/>
    <cellStyle name="Título 1 9 14" xfId="1639"/>
    <cellStyle name="Título 1 9 15" xfId="1640"/>
    <cellStyle name="Título 1 9 16" xfId="1641"/>
    <cellStyle name="Título 1 9 17" xfId="1642"/>
    <cellStyle name="Título 1 9 18" xfId="1643"/>
    <cellStyle name="Título 1 9 19" xfId="1644"/>
    <cellStyle name="Título 1 9 2" xfId="1645"/>
    <cellStyle name="Título 1 9 20" xfId="1646"/>
    <cellStyle name="Título 1 9 21" xfId="1647"/>
    <cellStyle name="Título 1 9 22" xfId="1648"/>
    <cellStyle name="Título 1 9 3" xfId="1649"/>
    <cellStyle name="Título 1 9 4" xfId="1650"/>
    <cellStyle name="Título 1 9 5" xfId="1651"/>
    <cellStyle name="Título 1 9 6" xfId="1652"/>
    <cellStyle name="Título 1 9 7" xfId="1653"/>
    <cellStyle name="Título 1 9 8" xfId="1654"/>
    <cellStyle name="Título 1 9 9" xfId="1655"/>
    <cellStyle name="Título 10" xfId="1656"/>
    <cellStyle name="Título 11" xfId="1657"/>
    <cellStyle name="Título 11 10" xfId="1658"/>
    <cellStyle name="Título 11 11" xfId="1659"/>
    <cellStyle name="Título 11 12" xfId="1660"/>
    <cellStyle name="Título 11 13" xfId="1661"/>
    <cellStyle name="Título 11 14" xfId="1662"/>
    <cellStyle name="Título 11 15" xfId="1663"/>
    <cellStyle name="Título 11 16" xfId="1664"/>
    <cellStyle name="Título 11 17" xfId="1665"/>
    <cellStyle name="Título 11 18" xfId="1666"/>
    <cellStyle name="Título 11 19" xfId="1667"/>
    <cellStyle name="Título 11 2" xfId="1668"/>
    <cellStyle name="Título 11 20" xfId="1669"/>
    <cellStyle name="Título 11 21" xfId="1670"/>
    <cellStyle name="Título 11 22" xfId="1671"/>
    <cellStyle name="Título 11 3" xfId="1672"/>
    <cellStyle name="Título 11 4" xfId="1673"/>
    <cellStyle name="Título 11 5" xfId="1674"/>
    <cellStyle name="Título 11 6" xfId="1675"/>
    <cellStyle name="Título 11 7" xfId="1676"/>
    <cellStyle name="Título 11 8" xfId="1677"/>
    <cellStyle name="Título 11 9" xfId="1678"/>
    <cellStyle name="Título 12" xfId="1679"/>
    <cellStyle name="Título 13" xfId="1680"/>
    <cellStyle name="Título 14" xfId="1681"/>
    <cellStyle name="Título 15" xfId="1682"/>
    <cellStyle name="Título 16" xfId="1683"/>
    <cellStyle name="Título 17" xfId="1684"/>
    <cellStyle name="Título 18" xfId="1685"/>
    <cellStyle name="Título 19" xfId="1686"/>
    <cellStyle name="Título 2" xfId="1687" builtinId="17" customBuiltin="1"/>
    <cellStyle name="Título 2 10" xfId="1688"/>
    <cellStyle name="Título 2 11" xfId="1689"/>
    <cellStyle name="Título 2 12" xfId="1690"/>
    <cellStyle name="Título 2 13" xfId="1691"/>
    <cellStyle name="Título 2 14" xfId="1692"/>
    <cellStyle name="Título 2 15" xfId="1693"/>
    <cellStyle name="Título 2 16" xfId="1694"/>
    <cellStyle name="Título 2 17" xfId="1695"/>
    <cellStyle name="Título 2 18" xfId="1696"/>
    <cellStyle name="Título 2 2" xfId="1697"/>
    <cellStyle name="Título 2 3" xfId="1698"/>
    <cellStyle name="Título 2 4" xfId="1699"/>
    <cellStyle name="Título 2 5" xfId="1700"/>
    <cellStyle name="Título 2 6" xfId="1701"/>
    <cellStyle name="Título 2 7" xfId="1702"/>
    <cellStyle name="Título 2 8" xfId="1703"/>
    <cellStyle name="Título 2 9" xfId="1704"/>
    <cellStyle name="Título 2 9 10" xfId="1705"/>
    <cellStyle name="Título 2 9 11" xfId="1706"/>
    <cellStyle name="Título 2 9 12" xfId="1707"/>
    <cellStyle name="Título 2 9 13" xfId="1708"/>
    <cellStyle name="Título 2 9 14" xfId="1709"/>
    <cellStyle name="Título 2 9 15" xfId="1710"/>
    <cellStyle name="Título 2 9 16" xfId="1711"/>
    <cellStyle name="Título 2 9 17" xfId="1712"/>
    <cellStyle name="Título 2 9 18" xfId="1713"/>
    <cellStyle name="Título 2 9 19" xfId="1714"/>
    <cellStyle name="Título 2 9 2" xfId="1715"/>
    <cellStyle name="Título 2 9 20" xfId="1716"/>
    <cellStyle name="Título 2 9 21" xfId="1717"/>
    <cellStyle name="Título 2 9 22" xfId="1718"/>
    <cellStyle name="Título 2 9 3" xfId="1719"/>
    <cellStyle name="Título 2 9 4" xfId="1720"/>
    <cellStyle name="Título 2 9 5" xfId="1721"/>
    <cellStyle name="Título 2 9 6" xfId="1722"/>
    <cellStyle name="Título 2 9 7" xfId="1723"/>
    <cellStyle name="Título 2 9 8" xfId="1724"/>
    <cellStyle name="Título 2 9 9" xfId="1725"/>
    <cellStyle name="Título 20" xfId="1726"/>
    <cellStyle name="Título 21" xfId="1727"/>
    <cellStyle name="Título 3" xfId="1728" builtinId="18" customBuiltin="1"/>
    <cellStyle name="Título 3 10" xfId="1729"/>
    <cellStyle name="Título 3 11" xfId="1730"/>
    <cellStyle name="Título 3 12" xfId="1731"/>
    <cellStyle name="Título 3 13" xfId="1732"/>
    <cellStyle name="Título 3 14" xfId="1733"/>
    <cellStyle name="Título 3 15" xfId="1734"/>
    <cellStyle name="Título 3 16" xfId="1735"/>
    <cellStyle name="Título 3 17" xfId="1736"/>
    <cellStyle name="Título 3 18" xfId="1737"/>
    <cellStyle name="Título 3 2" xfId="1738"/>
    <cellStyle name="Título 3 3" xfId="1739"/>
    <cellStyle name="Título 3 4" xfId="1740"/>
    <cellStyle name="Título 3 5" xfId="1741"/>
    <cellStyle name="Título 3 6" xfId="1742"/>
    <cellStyle name="Título 3 7" xfId="1743"/>
    <cellStyle name="Título 3 8" xfId="1744"/>
    <cellStyle name="Título 3 9" xfId="1745"/>
    <cellStyle name="Título 3 9 10" xfId="1746"/>
    <cellStyle name="Título 3 9 11" xfId="1747"/>
    <cellStyle name="Título 3 9 12" xfId="1748"/>
    <cellStyle name="Título 3 9 13" xfId="1749"/>
    <cellStyle name="Título 3 9 14" xfId="1750"/>
    <cellStyle name="Título 3 9 15" xfId="1751"/>
    <cellStyle name="Título 3 9 16" xfId="1752"/>
    <cellStyle name="Título 3 9 17" xfId="1753"/>
    <cellStyle name="Título 3 9 18" xfId="1754"/>
    <cellStyle name="Título 3 9 19" xfId="1755"/>
    <cellStyle name="Título 3 9 2" xfId="1756"/>
    <cellStyle name="Título 3 9 20" xfId="1757"/>
    <cellStyle name="Título 3 9 21" xfId="1758"/>
    <cellStyle name="Título 3 9 22" xfId="1759"/>
    <cellStyle name="Título 3 9 3" xfId="1760"/>
    <cellStyle name="Título 3 9 4" xfId="1761"/>
    <cellStyle name="Título 3 9 5" xfId="1762"/>
    <cellStyle name="Título 3 9 6" xfId="1763"/>
    <cellStyle name="Título 3 9 7" xfId="1764"/>
    <cellStyle name="Título 3 9 8" xfId="1765"/>
    <cellStyle name="Título 3 9 9" xfId="1766"/>
    <cellStyle name="Título 4" xfId="1767"/>
    <cellStyle name="Título 5" xfId="1768"/>
    <cellStyle name="Título 6" xfId="1769"/>
    <cellStyle name="Título 7" xfId="1770"/>
    <cellStyle name="Título 8" xfId="1771"/>
    <cellStyle name="Título 9" xfId="1772"/>
    <cellStyle name="Total" xfId="1773" builtinId="25" customBuiltin="1"/>
    <cellStyle name="Total 10" xfId="1774"/>
    <cellStyle name="Total 11" xfId="1775"/>
    <cellStyle name="Total 12" xfId="1776"/>
    <cellStyle name="Total 13" xfId="1777"/>
    <cellStyle name="Total 14" xfId="1778"/>
    <cellStyle name="Total 15" xfId="1779"/>
    <cellStyle name="Total 16" xfId="1780"/>
    <cellStyle name="Total 2" xfId="1781"/>
    <cellStyle name="Total 3" xfId="1782"/>
    <cellStyle name="Total 4" xfId="1783"/>
    <cellStyle name="Total 5" xfId="1784"/>
    <cellStyle name="Total 6" xfId="1785"/>
    <cellStyle name="Total 7" xfId="1786"/>
    <cellStyle name="Total 8" xfId="1787"/>
    <cellStyle name="Total 9" xfId="178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2BCE-4834-8D7B-3A6F522DCF6E}"/>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2BCE-4834-8D7B-3A6F522DCF6E}"/>
            </c:ext>
          </c:extLst>
        </c:ser>
        <c:dLbls>
          <c:showLegendKey val="0"/>
          <c:showVal val="0"/>
          <c:showCatName val="0"/>
          <c:showSerName val="0"/>
          <c:showPercent val="0"/>
          <c:showBubbleSize val="0"/>
        </c:dLbls>
        <c:marker val="1"/>
        <c:smooth val="0"/>
        <c:axId val="107944880"/>
        <c:axId val="228659408"/>
      </c:lineChart>
      <c:catAx>
        <c:axId val="107944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8659408"/>
        <c:crosses val="autoZero"/>
        <c:auto val="1"/>
        <c:lblAlgn val="ctr"/>
        <c:lblOffset val="100"/>
        <c:noMultiLvlLbl val="0"/>
      </c:catAx>
      <c:valAx>
        <c:axId val="22865940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7944880"/>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0</c:formatCode>
                <c:ptCount val="12"/>
                <c:pt idx="0">
                  <c:v>0</c:v>
                </c:pt>
                <c:pt idx="1">
                  <c:v>15</c:v>
                </c:pt>
                <c:pt idx="2">
                  <c:v>56</c:v>
                </c:pt>
                <c:pt idx="3">
                  <c:v>25</c:v>
                </c:pt>
                <c:pt idx="4">
                  <c:v>5</c:v>
                </c:pt>
              </c:numCache>
            </c:numRef>
          </c:val>
          <c:extLst>
            <c:ext xmlns:c16="http://schemas.microsoft.com/office/drawing/2014/chart" uri="{C3380CC4-5D6E-409C-BE32-E72D297353CC}">
              <c16:uniqueId val="{00000000-4F4E-492E-82AD-C17FBC7E01DA}"/>
            </c:ext>
          </c:extLst>
        </c:ser>
        <c:ser>
          <c:idx val="1"/>
          <c:order val="1"/>
          <c:tx>
            <c:strRef>
              <c:f>'Meta No. 1'!$C$26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0</c:formatCode>
                <c:ptCount val="12"/>
                <c:pt idx="0">
                  <c:v>0</c:v>
                </c:pt>
                <c:pt idx="1">
                  <c:v>26</c:v>
                </c:pt>
                <c:pt idx="2">
                  <c:v>45</c:v>
                </c:pt>
                <c:pt idx="3">
                  <c:v>20</c:v>
                </c:pt>
                <c:pt idx="4">
                  <c:v>10</c:v>
                </c:pt>
              </c:numCache>
            </c:numRef>
          </c:val>
          <c:extLst>
            <c:ext xmlns:c16="http://schemas.microsoft.com/office/drawing/2014/chart" uri="{C3380CC4-5D6E-409C-BE32-E72D297353CC}">
              <c16:uniqueId val="{00000001-4F4E-492E-82AD-C17FBC7E01DA}"/>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1'!$H$26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1'!$H$27:$H$38</c:f>
              <c:numCache>
                <c:formatCode>0.00%</c:formatCode>
                <c:ptCount val="12"/>
                <c:pt idx="0">
                  <c:v>0</c:v>
                </c:pt>
                <c:pt idx="1">
                  <c:v>0.14851485148514851</c:v>
                </c:pt>
                <c:pt idx="2">
                  <c:v>0.70297029702970304</c:v>
                </c:pt>
                <c:pt idx="3">
                  <c:v>0.95049504950495056</c:v>
                </c:pt>
                <c:pt idx="4">
                  <c:v>1</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F4E-492E-82AD-C17FBC7E01DA}"/>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35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manualLayout>
          <c:xMode val="edge"/>
          <c:yMode val="edge"/>
          <c:x val="0.84368942470813502"/>
          <c:y val="0.22490175646135038"/>
          <c:w val="0.14327470846274268"/>
          <c:h val="0.41096446165856643"/>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0.00</c:formatCode>
                <c:ptCount val="12"/>
                <c:pt idx="0">
                  <c:v>0.1</c:v>
                </c:pt>
                <c:pt idx="1">
                  <c:v>0.1</c:v>
                </c:pt>
                <c:pt idx="2">
                  <c:v>0.3</c:v>
                </c:pt>
                <c:pt idx="3">
                  <c:v>0.3</c:v>
                </c:pt>
                <c:pt idx="4">
                  <c:v>0.2</c:v>
                </c:pt>
              </c:numCache>
            </c:numRef>
          </c:val>
          <c:extLst>
            <c:ext xmlns:c16="http://schemas.microsoft.com/office/drawing/2014/chart" uri="{C3380CC4-5D6E-409C-BE32-E72D297353CC}">
              <c16:uniqueId val="{00000000-67BB-4FE0-BD79-6A9053FC1697}"/>
            </c:ext>
          </c:extLst>
        </c:ser>
        <c:ser>
          <c:idx val="1"/>
          <c:order val="1"/>
          <c:tx>
            <c:strRef>
              <c:f>'Meta No. 2'!$C$26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0.00</c:formatCode>
                <c:ptCount val="12"/>
                <c:pt idx="0">
                  <c:v>0.1</c:v>
                </c:pt>
                <c:pt idx="1">
                  <c:v>0.1</c:v>
                </c:pt>
                <c:pt idx="2">
                  <c:v>0.3</c:v>
                </c:pt>
                <c:pt idx="3">
                  <c:v>0.3</c:v>
                </c:pt>
                <c:pt idx="4">
                  <c:v>0.2</c:v>
                </c:pt>
              </c:numCache>
            </c:numRef>
          </c:val>
          <c:extLst>
            <c:ext xmlns:c16="http://schemas.microsoft.com/office/drawing/2014/chart" uri="{C3380CC4-5D6E-409C-BE32-E72D297353CC}">
              <c16:uniqueId val="{00000001-67BB-4FE0-BD79-6A9053FC1697}"/>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2'!$H$26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2'!$H$27:$H$38</c:f>
              <c:numCache>
                <c:formatCode>0.00%</c:formatCode>
                <c:ptCount val="12"/>
                <c:pt idx="0">
                  <c:v>0.1</c:v>
                </c:pt>
                <c:pt idx="1">
                  <c:v>0.2</c:v>
                </c:pt>
                <c:pt idx="2">
                  <c:v>0.5</c:v>
                </c:pt>
                <c:pt idx="3">
                  <c:v>0.8</c:v>
                </c:pt>
                <c:pt idx="4">
                  <c:v>1</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7BB-4FE0-BD79-6A9053FC1697}"/>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1"/>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manualLayout>
          <c:xMode val="edge"/>
          <c:yMode val="edge"/>
          <c:x val="0.83526600854236088"/>
          <c:y val="0.30421874038047159"/>
          <c:w val="0.15743250073661694"/>
          <c:h val="0.3459526154856451"/>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555646528713759E-2"/>
          <c:y val="3.625867660313891E-2"/>
          <c:w val="0.73913697485977126"/>
          <c:h val="0.62598288374513322"/>
        </c:manualLayout>
      </c:layout>
      <c:barChart>
        <c:barDir val="col"/>
        <c:grouping val="clustered"/>
        <c:varyColors val="0"/>
        <c:ser>
          <c:idx val="0"/>
          <c:order val="0"/>
          <c:tx>
            <c:strRef>
              <c:f>'Meta No. 3'!$D$26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0</c:formatCode>
                <c:ptCount val="12"/>
                <c:pt idx="0">
                  <c:v>0</c:v>
                </c:pt>
                <c:pt idx="1">
                  <c:v>150</c:v>
                </c:pt>
                <c:pt idx="2">
                  <c:v>350</c:v>
                </c:pt>
                <c:pt idx="3">
                  <c:v>350</c:v>
                </c:pt>
                <c:pt idx="4">
                  <c:v>125</c:v>
                </c:pt>
              </c:numCache>
            </c:numRef>
          </c:val>
          <c:extLst>
            <c:ext xmlns:c16="http://schemas.microsoft.com/office/drawing/2014/chart" uri="{C3380CC4-5D6E-409C-BE32-E72D297353CC}">
              <c16:uniqueId val="{00000000-1326-4D47-B16E-9DFEDAD9AFB1}"/>
            </c:ext>
          </c:extLst>
        </c:ser>
        <c:ser>
          <c:idx val="1"/>
          <c:order val="1"/>
          <c:tx>
            <c:strRef>
              <c:f>'Meta No. 3'!$C$26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0</c:formatCode>
                <c:ptCount val="12"/>
                <c:pt idx="0">
                  <c:v>0</c:v>
                </c:pt>
                <c:pt idx="1">
                  <c:v>150</c:v>
                </c:pt>
                <c:pt idx="2">
                  <c:v>350</c:v>
                </c:pt>
                <c:pt idx="3">
                  <c:v>350</c:v>
                </c:pt>
                <c:pt idx="4">
                  <c:v>125</c:v>
                </c:pt>
              </c:numCache>
            </c:numRef>
          </c:val>
          <c:extLst>
            <c:ext xmlns:c16="http://schemas.microsoft.com/office/drawing/2014/chart" uri="{C3380CC4-5D6E-409C-BE32-E72D297353CC}">
              <c16:uniqueId val="{00000001-1326-4D47-B16E-9DFEDAD9AFB1}"/>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3'!$H$26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0</c:v>
                </c:pt>
                <c:pt idx="1">
                  <c:v>0.15384615384615385</c:v>
                </c:pt>
                <c:pt idx="2">
                  <c:v>0.51282051282051277</c:v>
                </c:pt>
                <c:pt idx="3">
                  <c:v>0.87179487179487181</c:v>
                </c:pt>
                <c:pt idx="4">
                  <c:v>1</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326-4D47-B16E-9DFEDAD9AFB1}"/>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1000"/>
          <c:min val="10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inorUnit val="10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manualLayout>
          <c:xMode val="edge"/>
          <c:yMode val="edge"/>
          <c:x val="0.85035813447760322"/>
          <c:y val="0.28597406994205976"/>
          <c:w val="0.14224423819971652"/>
          <c:h val="0.4154793358404798"/>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General</c:formatCode>
                <c:ptCount val="12"/>
                <c:pt idx="0">
                  <c:v>0</c:v>
                </c:pt>
                <c:pt idx="1">
                  <c:v>94</c:v>
                </c:pt>
                <c:pt idx="2">
                  <c:v>394</c:v>
                </c:pt>
                <c:pt idx="3">
                  <c:v>435</c:v>
                </c:pt>
                <c:pt idx="4">
                  <c:v>173</c:v>
                </c:pt>
              </c:numCache>
            </c:numRef>
          </c:val>
          <c:extLst>
            <c:ext xmlns:c16="http://schemas.microsoft.com/office/drawing/2014/chart" uri="{C3380CC4-5D6E-409C-BE32-E72D297353CC}">
              <c16:uniqueId val="{00000000-932C-42E1-87CA-F74FE997A90D}"/>
            </c:ext>
          </c:extLst>
        </c:ser>
        <c:ser>
          <c:idx val="1"/>
          <c:order val="1"/>
          <c:tx>
            <c:strRef>
              <c:f>'Meta No. 4'!$C$26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General</c:formatCode>
                <c:ptCount val="12"/>
                <c:pt idx="0">
                  <c:v>0</c:v>
                </c:pt>
                <c:pt idx="1">
                  <c:v>274</c:v>
                </c:pt>
                <c:pt idx="2">
                  <c:v>214</c:v>
                </c:pt>
                <c:pt idx="3">
                  <c:v>324</c:v>
                </c:pt>
                <c:pt idx="4">
                  <c:v>284</c:v>
                </c:pt>
              </c:numCache>
            </c:numRef>
          </c:val>
          <c:extLst>
            <c:ext xmlns:c16="http://schemas.microsoft.com/office/drawing/2014/chart" uri="{C3380CC4-5D6E-409C-BE32-E72D297353CC}">
              <c16:uniqueId val="{00000001-932C-42E1-87CA-F74FE997A90D}"/>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4'!$H$26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0</c:v>
                </c:pt>
                <c:pt idx="1">
                  <c:v>8.576642335766424E-2</c:v>
                </c:pt>
                <c:pt idx="2">
                  <c:v>0.44525547445255476</c:v>
                </c:pt>
                <c:pt idx="3">
                  <c:v>0.84215328467153283</c:v>
                </c:pt>
                <c:pt idx="4">
                  <c:v>1</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932C-42E1-87CA-F74FE997A90D}"/>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75126759645523E-2"/>
          <c:y val="9.7216651162526063E-2"/>
          <c:w val="0.76713287359093751"/>
          <c:h val="0.61831745462786747"/>
        </c:manualLayout>
      </c:layout>
      <c:barChart>
        <c:barDir val="col"/>
        <c:grouping val="clustered"/>
        <c:varyColors val="0"/>
        <c:ser>
          <c:idx val="0"/>
          <c:order val="0"/>
          <c:tx>
            <c:strRef>
              <c:f>'Meta No. 5'!$D$26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0</c:formatCode>
                <c:ptCount val="12"/>
                <c:pt idx="0">
                  <c:v>0</c:v>
                </c:pt>
                <c:pt idx="1">
                  <c:v>1</c:v>
                </c:pt>
                <c:pt idx="2">
                  <c:v>2</c:v>
                </c:pt>
                <c:pt idx="3">
                  <c:v>1</c:v>
                </c:pt>
                <c:pt idx="4">
                  <c:v>1</c:v>
                </c:pt>
              </c:numCache>
            </c:numRef>
          </c:val>
          <c:extLst>
            <c:ext xmlns:c16="http://schemas.microsoft.com/office/drawing/2014/chart" uri="{C3380CC4-5D6E-409C-BE32-E72D297353CC}">
              <c16:uniqueId val="{00000000-EDEC-4E98-BFD0-1AA5CECD3DFC}"/>
            </c:ext>
          </c:extLst>
        </c:ser>
        <c:ser>
          <c:idx val="1"/>
          <c:order val="1"/>
          <c:tx>
            <c:strRef>
              <c:f>'Meta No. 5'!$C$26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0</c:formatCode>
                <c:ptCount val="12"/>
                <c:pt idx="0">
                  <c:v>0</c:v>
                </c:pt>
                <c:pt idx="1">
                  <c:v>1</c:v>
                </c:pt>
                <c:pt idx="2">
                  <c:v>2</c:v>
                </c:pt>
                <c:pt idx="3">
                  <c:v>1</c:v>
                </c:pt>
                <c:pt idx="4">
                  <c:v>1</c:v>
                </c:pt>
              </c:numCache>
            </c:numRef>
          </c:val>
          <c:extLst>
            <c:ext xmlns:c16="http://schemas.microsoft.com/office/drawing/2014/chart" uri="{C3380CC4-5D6E-409C-BE32-E72D297353CC}">
              <c16:uniqueId val="{00000001-EDEC-4E98-BFD0-1AA5CECD3DF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5'!$H$26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0</c:v>
                </c:pt>
                <c:pt idx="1">
                  <c:v>0.2</c:v>
                </c:pt>
                <c:pt idx="2">
                  <c:v>0.60000000000000009</c:v>
                </c:pt>
                <c:pt idx="3">
                  <c:v>0.8</c:v>
                </c:pt>
                <c:pt idx="4">
                  <c:v>1</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DEC-4E98-BFD0-1AA5CECD3DF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5"/>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manualLayout>
          <c:xMode val="edge"/>
          <c:yMode val="edge"/>
          <c:x val="0.86518385362114336"/>
          <c:y val="0.3486699182418746"/>
          <c:w val="0.12748720079483472"/>
          <c:h val="0.38801608071792465"/>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622469380341359E-2"/>
          <c:y val="9.4669116798330469E-2"/>
          <c:w val="0.76334022379233391"/>
          <c:h val="0.62831933587888467"/>
        </c:manualLayout>
      </c:layout>
      <c:barChart>
        <c:barDir val="col"/>
        <c:grouping val="clustered"/>
        <c:varyColors val="0"/>
        <c:ser>
          <c:idx val="0"/>
          <c:order val="0"/>
          <c:tx>
            <c:strRef>
              <c:f>'Meta No. 6'!$D$26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0</c:v>
                </c:pt>
                <c:pt idx="1">
                  <c:v>0</c:v>
                </c:pt>
                <c:pt idx="2">
                  <c:v>3</c:v>
                </c:pt>
                <c:pt idx="3">
                  <c:v>1</c:v>
                </c:pt>
                <c:pt idx="4">
                  <c:v>1</c:v>
                </c:pt>
              </c:numCache>
            </c:numRef>
          </c:val>
          <c:extLst>
            <c:ext xmlns:c16="http://schemas.microsoft.com/office/drawing/2014/chart" uri="{C3380CC4-5D6E-409C-BE32-E72D297353CC}">
              <c16:uniqueId val="{00000000-FC67-4CC8-943A-FA84C122C7BC}"/>
            </c:ext>
          </c:extLst>
        </c:ser>
        <c:ser>
          <c:idx val="1"/>
          <c:order val="1"/>
          <c:tx>
            <c:strRef>
              <c:f>'Meta No. 6'!$C$26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c:formatCode>
                <c:ptCount val="12"/>
                <c:pt idx="0">
                  <c:v>0</c:v>
                </c:pt>
                <c:pt idx="1">
                  <c:v>1</c:v>
                </c:pt>
                <c:pt idx="2">
                  <c:v>2</c:v>
                </c:pt>
                <c:pt idx="3">
                  <c:v>1</c:v>
                </c:pt>
                <c:pt idx="4">
                  <c:v>1</c:v>
                </c:pt>
              </c:numCache>
            </c:numRef>
          </c:val>
          <c:extLst>
            <c:ext xmlns:c16="http://schemas.microsoft.com/office/drawing/2014/chart" uri="{C3380CC4-5D6E-409C-BE32-E72D297353CC}">
              <c16:uniqueId val="{00000001-FC67-4CC8-943A-FA84C122C7B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6'!$H$26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6'!$H$27:$H$38</c:f>
              <c:numCache>
                <c:formatCode>0.00%</c:formatCode>
                <c:ptCount val="12"/>
                <c:pt idx="0">
                  <c:v>0</c:v>
                </c:pt>
                <c:pt idx="1">
                  <c:v>0</c:v>
                </c:pt>
                <c:pt idx="2">
                  <c:v>0.6</c:v>
                </c:pt>
                <c:pt idx="3">
                  <c:v>0.8</c:v>
                </c:pt>
                <c:pt idx="4">
                  <c:v>1</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C67-4CC8-943A-FA84C122C7B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18"/>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DFC-4048-8CCB-3603F78E8855}"/>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DFC-4048-8CCB-3603F78E8855}"/>
            </c:ext>
          </c:extLst>
        </c:ser>
        <c:dLbls>
          <c:showLegendKey val="0"/>
          <c:showVal val="0"/>
          <c:showCatName val="0"/>
          <c:showSerName val="0"/>
          <c:showPercent val="0"/>
          <c:showBubbleSize val="0"/>
        </c:dLbls>
        <c:marker val="1"/>
        <c:smooth val="0"/>
        <c:axId val="356227408"/>
        <c:axId val="356227968"/>
      </c:lineChart>
      <c:catAx>
        <c:axId val="3562274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56227968"/>
        <c:crosses val="autoZero"/>
        <c:auto val="1"/>
        <c:lblAlgn val="ctr"/>
        <c:lblOffset val="100"/>
        <c:noMultiLvlLbl val="0"/>
      </c:catAx>
      <c:valAx>
        <c:axId val="35622796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562274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303742</xdr:colOff>
      <xdr:row>0</xdr:row>
      <xdr:rowOff>28575</xdr:rowOff>
    </xdr:from>
    <xdr:to>
      <xdr:col>1</xdr:col>
      <xdr:colOff>1313392</xdr:colOff>
      <xdr:row>2</xdr:row>
      <xdr:rowOff>342900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67242" y="2857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2</xdr:row>
          <xdr:rowOff>152400</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214800</xdr:colOff>
      <xdr:row>39</xdr:row>
      <xdr:rowOff>197833</xdr:rowOff>
    </xdr:from>
    <xdr:to>
      <xdr:col>8</xdr:col>
      <xdr:colOff>1269999</xdr:colOff>
      <xdr:row>43</xdr:row>
      <xdr:rowOff>172154</xdr:rowOff>
    </xdr:to>
    <xdr:graphicFrame macro="">
      <xdr:nvGraphicFramePr>
        <xdr:cNvPr id="6" name="Gráfico 3">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335492</xdr:colOff>
      <xdr:row>0</xdr:row>
      <xdr:rowOff>0</xdr:rowOff>
    </xdr:from>
    <xdr:to>
      <xdr:col>1</xdr:col>
      <xdr:colOff>1345142</xdr:colOff>
      <xdr:row>2</xdr:row>
      <xdr:rowOff>314325</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98992" y="0"/>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2</xdr:row>
          <xdr:rowOff>123825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349249</xdr:colOff>
      <xdr:row>39</xdr:row>
      <xdr:rowOff>279400</xdr:rowOff>
    </xdr:from>
    <xdr:to>
      <xdr:col>8</xdr:col>
      <xdr:colOff>1193799</xdr:colOff>
      <xdr:row>43</xdr:row>
      <xdr:rowOff>190210</xdr:rowOff>
    </xdr:to>
    <xdr:graphicFrame macro="">
      <xdr:nvGraphicFramePr>
        <xdr:cNvPr id="6" name="Gráfico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291201</xdr:colOff>
      <xdr:row>39</xdr:row>
      <xdr:rowOff>84668</xdr:rowOff>
    </xdr:from>
    <xdr:to>
      <xdr:col>8</xdr:col>
      <xdr:colOff>1000126</xdr:colOff>
      <xdr:row>42</xdr:row>
      <xdr:rowOff>342901</xdr:rowOff>
    </xdr:to>
    <xdr:graphicFrame macro="">
      <xdr:nvGraphicFramePr>
        <xdr:cNvPr id="6" name="Gráfico 3">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0</xdr:rowOff>
    </xdr:from>
    <xdr:to>
      <xdr:col>1</xdr:col>
      <xdr:colOff>1323975</xdr:colOff>
      <xdr:row>2</xdr:row>
      <xdr:rowOff>314325</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0"/>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304800</xdr:colOff>
      <xdr:row>39</xdr:row>
      <xdr:rowOff>247650</xdr:rowOff>
    </xdr:from>
    <xdr:to>
      <xdr:col>8</xdr:col>
      <xdr:colOff>1219201</xdr:colOff>
      <xdr:row>43</xdr:row>
      <xdr:rowOff>733425</xdr:rowOff>
    </xdr:to>
    <xdr:graphicFrame macro="">
      <xdr:nvGraphicFramePr>
        <xdr:cNvPr id="6" name="Gráfico 3">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323850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1525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805185" name="Object 1" hidden="1">
              <a:extLst>
                <a:ext uri="{63B3BB69-23CF-44E3-9099-C40C66FF867C}">
                  <a14:compatExt spid="_x0000_s35805185"/>
                </a:ext>
                <a:ext uri="{FF2B5EF4-FFF2-40B4-BE49-F238E27FC236}">
                  <a16:creationId xmlns:a16="http://schemas.microsoft.com/office/drawing/2014/main" id="{00000000-0008-0000-0700-0000015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170857</xdr:colOff>
      <xdr:row>39</xdr:row>
      <xdr:rowOff>95249</xdr:rowOff>
    </xdr:from>
    <xdr:to>
      <xdr:col>8</xdr:col>
      <xdr:colOff>976312</xdr:colOff>
      <xdr:row>43</xdr:row>
      <xdr:rowOff>276891</xdr:rowOff>
    </xdr:to>
    <xdr:graphicFrame macro="">
      <xdr:nvGraphicFramePr>
        <xdr:cNvPr id="3" name="Gráfico 3">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123826</xdr:rowOff>
    </xdr:from>
    <xdr:to>
      <xdr:col>1</xdr:col>
      <xdr:colOff>1323975</xdr:colOff>
      <xdr:row>2</xdr:row>
      <xdr:rowOff>295276</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6"/>
          <a:ext cx="1009650" cy="11239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297657</xdr:colOff>
      <xdr:row>39</xdr:row>
      <xdr:rowOff>202406</xdr:rowOff>
    </xdr:from>
    <xdr:to>
      <xdr:col>8</xdr:col>
      <xdr:colOff>1416844</xdr:colOff>
      <xdr:row>42</xdr:row>
      <xdr:rowOff>62706</xdr:rowOff>
    </xdr:to>
    <xdr:graphicFrame macro="">
      <xdr:nvGraphicFramePr>
        <xdr:cNvPr id="6" name="Gráfico 3">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1">
          <cell r="C21" t="str">
            <v>Ejecucion</v>
          </cell>
        </row>
        <row r="22">
          <cell r="B22" t="str">
            <v>Enero</v>
          </cell>
        </row>
        <row r="23">
          <cell r="B23" t="str">
            <v>Febrero</v>
          </cell>
        </row>
        <row r="24">
          <cell r="B24" t="str">
            <v>Marzo</v>
          </cell>
        </row>
        <row r="25">
          <cell r="B25" t="str">
            <v>Abril</v>
          </cell>
        </row>
        <row r="26">
          <cell r="B26" t="str">
            <v>Mayo</v>
          </cell>
        </row>
        <row r="27">
          <cell r="B27" t="str">
            <v>Junio</v>
          </cell>
        </row>
        <row r="28">
          <cell r="B28" t="str">
            <v>Julio</v>
          </cell>
        </row>
        <row r="29">
          <cell r="B29" t="str">
            <v>Agosto</v>
          </cell>
        </row>
        <row r="30">
          <cell r="B30" t="str">
            <v>Septiembre</v>
          </cell>
        </row>
        <row r="31">
          <cell r="B31" t="str">
            <v>Octubre</v>
          </cell>
        </row>
        <row r="32">
          <cell r="B32" t="str">
            <v>Noviembre</v>
          </cell>
        </row>
        <row r="33">
          <cell r="B33" t="str">
            <v>Diciembre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42578125" style="74" customWidth="1"/>
    <col min="9" max="9" width="18.140625" style="74" customWidth="1"/>
    <col min="10" max="10" width="13.85546875" style="74" customWidth="1"/>
    <col min="11" max="11" width="13.85546875" style="94" customWidth="1"/>
    <col min="12" max="14" width="13.85546875" style="74" customWidth="1"/>
    <col min="15" max="17" width="13.42578125" style="74" customWidth="1"/>
    <col min="18" max="18" width="11.42578125" style="74" customWidth="1"/>
    <col min="19" max="19" width="9.85546875" style="74" customWidth="1"/>
    <col min="20" max="20" width="10.42578125" style="74" customWidth="1"/>
    <col min="21" max="21" width="14.140625" style="74" customWidth="1"/>
    <col min="22" max="22" width="11.42578125" style="74" customWidth="1"/>
    <col min="23" max="23" width="12.42578125" style="74" customWidth="1"/>
    <col min="24" max="26" width="14.42578125" style="74" customWidth="1"/>
    <col min="27" max="27" width="16.42578125" style="114" customWidth="1"/>
    <col min="28" max="28" width="14.85546875" style="74" customWidth="1"/>
    <col min="29" max="29" width="14.42578125" style="74" customWidth="1"/>
    <col min="30" max="30" width="89.85546875" style="74" customWidth="1"/>
    <col min="31" max="31" width="79.42578125" style="74" customWidth="1"/>
    <col min="32" max="32" width="87.42578125" style="74" customWidth="1"/>
    <col min="33" max="16384" width="11.42578125" style="74"/>
  </cols>
  <sheetData>
    <row r="2" spans="1:67" s="116" customFormat="1" ht="45.75" customHeight="1" x14ac:dyDescent="0.25">
      <c r="A2" s="221"/>
      <c r="B2" s="221"/>
      <c r="C2" s="218" t="s">
        <v>24</v>
      </c>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48"/>
    </row>
    <row r="3" spans="1:67" s="116" customFormat="1" ht="45.75" customHeight="1" x14ac:dyDescent="0.25">
      <c r="A3" s="221"/>
      <c r="B3" s="221"/>
      <c r="C3" s="218" t="s">
        <v>25</v>
      </c>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49"/>
    </row>
    <row r="4" spans="1:67" s="116" customFormat="1" ht="45.75" customHeight="1" x14ac:dyDescent="0.25">
      <c r="A4" s="221"/>
      <c r="B4" s="221"/>
      <c r="C4" s="218" t="s">
        <v>198</v>
      </c>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49"/>
    </row>
    <row r="5" spans="1:67" s="116" customFormat="1" ht="45.75" customHeight="1" x14ac:dyDescent="0.25">
      <c r="A5" s="221"/>
      <c r="B5" s="221"/>
      <c r="C5" s="228" t="s">
        <v>29</v>
      </c>
      <c r="D5" s="228"/>
      <c r="E5" s="228"/>
      <c r="F5" s="228"/>
      <c r="G5" s="228"/>
      <c r="H5" s="228"/>
      <c r="I5" s="228"/>
      <c r="J5" s="228"/>
      <c r="K5" s="228"/>
      <c r="L5" s="228"/>
      <c r="M5" s="228"/>
      <c r="N5" s="228"/>
      <c r="O5" s="228"/>
      <c r="P5" s="228"/>
      <c r="Q5" s="228"/>
      <c r="R5" s="246" t="s">
        <v>189</v>
      </c>
      <c r="S5" s="246"/>
      <c r="T5" s="246"/>
      <c r="U5" s="246"/>
      <c r="V5" s="246"/>
      <c r="W5" s="246"/>
      <c r="X5" s="246"/>
      <c r="Y5" s="246"/>
      <c r="Z5" s="246"/>
      <c r="AA5" s="246"/>
      <c r="AB5" s="246"/>
      <c r="AC5" s="246"/>
      <c r="AD5" s="246"/>
      <c r="AE5" s="246"/>
      <c r="AF5" s="250"/>
    </row>
    <row r="6" spans="1:67" s="117" customFormat="1" ht="30.75" customHeight="1" x14ac:dyDescent="0.25">
      <c r="D6" s="118"/>
      <c r="K6" s="116"/>
      <c r="AA6" s="119"/>
    </row>
    <row r="7" spans="1:67" s="117" customFormat="1" ht="42" customHeight="1" x14ac:dyDescent="0.25">
      <c r="B7" s="120" t="s">
        <v>32</v>
      </c>
      <c r="C7" s="220" t="e">
        <f>+#REF!</f>
        <v>#REF!</v>
      </c>
      <c r="D7" s="220"/>
      <c r="E7" s="220"/>
      <c r="F7" s="220"/>
      <c r="G7" s="220"/>
      <c r="K7" s="116"/>
      <c r="AA7" s="119"/>
    </row>
    <row r="8" spans="1:67" s="117" customFormat="1" ht="42" customHeight="1" x14ac:dyDescent="0.25">
      <c r="B8" s="120" t="s">
        <v>1</v>
      </c>
      <c r="C8" s="220" t="e">
        <f>+#REF!</f>
        <v>#REF!</v>
      </c>
      <c r="D8" s="220"/>
      <c r="E8" s="220"/>
      <c r="F8" s="220"/>
      <c r="G8" s="220"/>
      <c r="K8" s="116"/>
      <c r="AA8" s="119"/>
    </row>
    <row r="9" spans="1:67" s="117" customFormat="1" ht="42" customHeight="1" x14ac:dyDescent="0.25">
      <c r="B9" s="121" t="s">
        <v>30</v>
      </c>
      <c r="C9" s="220" t="e">
        <f>+#REF!</f>
        <v>#REF!</v>
      </c>
      <c r="D9" s="220"/>
      <c r="E9" s="220"/>
      <c r="F9" s="220"/>
      <c r="G9" s="220"/>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37" t="str">
        <f>+'[1]Sección 1. Metas - Magnitud'!B13</f>
        <v>PLAN DE DESARROLLO - BOGOTÁ MEJOR PARA TODOS 2016-2020</v>
      </c>
      <c r="B11" s="238"/>
      <c r="C11" s="238"/>
      <c r="D11" s="238"/>
      <c r="E11" s="238"/>
      <c r="F11" s="238"/>
      <c r="G11" s="238"/>
      <c r="H11" s="239"/>
      <c r="I11" s="252" t="s">
        <v>36</v>
      </c>
      <c r="J11" s="253"/>
      <c r="K11" s="253"/>
      <c r="L11" s="253"/>
      <c r="M11" s="253"/>
      <c r="N11" s="254"/>
      <c r="O11" s="247" t="s">
        <v>38</v>
      </c>
      <c r="P11" s="247"/>
      <c r="Q11" s="247"/>
      <c r="R11" s="247"/>
      <c r="S11" s="247"/>
      <c r="T11" s="247"/>
      <c r="U11" s="247"/>
      <c r="V11" s="247"/>
      <c r="W11" s="247"/>
      <c r="X11" s="247"/>
      <c r="Y11" s="247"/>
      <c r="Z11" s="247"/>
      <c r="AA11" s="247"/>
      <c r="AB11" s="247"/>
      <c r="AC11" s="247"/>
      <c r="AD11" s="237" t="s">
        <v>18</v>
      </c>
      <c r="AE11" s="238"/>
      <c r="AF11" s="239"/>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219" t="s">
        <v>154</v>
      </c>
      <c r="B13" s="219" t="str">
        <f>+'[2]Sección 1. Metas - Magnitud'!I15</f>
        <v>Demarcar 2.600 kilómetro carril de vías</v>
      </c>
      <c r="C13" s="219">
        <v>224</v>
      </c>
      <c r="D13" s="219" t="s">
        <v>187</v>
      </c>
      <c r="E13" s="219">
        <v>171</v>
      </c>
      <c r="F13" s="251" t="s">
        <v>175</v>
      </c>
      <c r="G13" s="219" t="s">
        <v>152</v>
      </c>
      <c r="H13" s="219" t="s">
        <v>70</v>
      </c>
      <c r="I13" s="229" t="e">
        <f>SUM(J13:N14)</f>
        <v>#REF!</v>
      </c>
      <c r="J13" s="226" t="e">
        <f>+#REF!</f>
        <v>#REF!</v>
      </c>
      <c r="K13" s="255" t="e">
        <f>+#REF!</f>
        <v>#REF!</v>
      </c>
      <c r="L13" s="224" t="e">
        <f>+#REF!</f>
        <v>#REF!</v>
      </c>
      <c r="M13" s="226" t="e">
        <f>+#REF!</f>
        <v>#REF!</v>
      </c>
      <c r="N13" s="226" t="e">
        <f>+#REF!</f>
        <v>#REF!</v>
      </c>
      <c r="O13" s="230" t="e">
        <f>+#REF!</f>
        <v>#REF!</v>
      </c>
      <c r="P13" s="230">
        <v>6.45</v>
      </c>
      <c r="Q13" s="230">
        <v>31.03</v>
      </c>
      <c r="R13" s="230"/>
      <c r="S13" s="230" t="e">
        <f>+#REF!</f>
        <v>#REF!</v>
      </c>
      <c r="T13" s="230" t="e">
        <f>+#REF!</f>
        <v>#REF!</v>
      </c>
      <c r="U13" s="230" t="e">
        <f>+#REF!</f>
        <v>#REF!</v>
      </c>
      <c r="V13" s="230" t="e">
        <f>+#REF!</f>
        <v>#REF!</v>
      </c>
      <c r="W13" s="230" t="e">
        <f>+#REF!</f>
        <v>#REF!</v>
      </c>
      <c r="X13" s="230" t="e">
        <f>+#REF!</f>
        <v>#REF!</v>
      </c>
      <c r="Y13" s="230" t="e">
        <f>+#REF!</f>
        <v>#REF!</v>
      </c>
      <c r="Z13" s="230" t="e">
        <f>+#REF!</f>
        <v>#REF!</v>
      </c>
      <c r="AA13" s="235" t="e">
        <f>SUM(O13:Z14)</f>
        <v>#REF!</v>
      </c>
      <c r="AB13" s="232" t="e">
        <f>+AA13/K13</f>
        <v>#REF!</v>
      </c>
      <c r="AC13" s="232" t="e">
        <f>+(J13+AA13)/I13</f>
        <v>#REF!</v>
      </c>
      <c r="AD13" s="233" t="s">
        <v>219</v>
      </c>
      <c r="AE13" s="222" t="s">
        <v>223</v>
      </c>
      <c r="AF13" s="233"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19"/>
      <c r="B14" s="219"/>
      <c r="C14" s="219"/>
      <c r="D14" s="219"/>
      <c r="E14" s="219"/>
      <c r="F14" s="251"/>
      <c r="G14" s="219"/>
      <c r="H14" s="219"/>
      <c r="I14" s="229"/>
      <c r="J14" s="227"/>
      <c r="K14" s="256"/>
      <c r="L14" s="225"/>
      <c r="M14" s="227"/>
      <c r="N14" s="227"/>
      <c r="O14" s="231"/>
      <c r="P14" s="231"/>
      <c r="Q14" s="231"/>
      <c r="R14" s="231"/>
      <c r="S14" s="231"/>
      <c r="T14" s="231"/>
      <c r="U14" s="231"/>
      <c r="V14" s="231"/>
      <c r="W14" s="231"/>
      <c r="X14" s="231"/>
      <c r="Y14" s="231"/>
      <c r="Z14" s="231"/>
      <c r="AA14" s="236"/>
      <c r="AB14" s="232"/>
      <c r="AC14" s="232"/>
      <c r="AD14" s="234"/>
      <c r="AE14" s="223"/>
      <c r="AF14" s="234"/>
    </row>
    <row r="15" spans="1:67" ht="89.25" customHeight="1" x14ac:dyDescent="0.25">
      <c r="A15" s="219" t="s">
        <v>154</v>
      </c>
      <c r="B15" s="219" t="str">
        <f>+'[2]Sección 1. Metas - Magnitud'!I18</f>
        <v>Instalar 35.000 señales verticales de pedestal</v>
      </c>
      <c r="C15" s="219">
        <v>223</v>
      </c>
      <c r="D15" s="219" t="s">
        <v>188</v>
      </c>
      <c r="E15" s="219">
        <v>170</v>
      </c>
      <c r="F15" s="251" t="s">
        <v>174</v>
      </c>
      <c r="G15" s="219" t="s">
        <v>152</v>
      </c>
      <c r="H15" s="219" t="s">
        <v>70</v>
      </c>
      <c r="I15" s="229" t="e">
        <f>SUM(J15:N16)</f>
        <v>#REF!</v>
      </c>
      <c r="J15" s="244" t="e">
        <f>+#REF!</f>
        <v>#REF!</v>
      </c>
      <c r="K15" s="240" t="e">
        <f>+#REF!</f>
        <v>#REF!</v>
      </c>
      <c r="L15" s="242" t="e">
        <f>+#REF!</f>
        <v>#REF!</v>
      </c>
      <c r="M15" s="244" t="e">
        <f>+#REF!</f>
        <v>#REF!</v>
      </c>
      <c r="N15" s="244" t="e">
        <f>+#REF!</f>
        <v>#REF!</v>
      </c>
      <c r="O15" s="230">
        <v>53</v>
      </c>
      <c r="P15" s="230">
        <v>712</v>
      </c>
      <c r="Q15" s="230">
        <v>881</v>
      </c>
      <c r="R15" s="230"/>
      <c r="S15" s="230" t="e">
        <f>+#REF!</f>
        <v>#REF!</v>
      </c>
      <c r="T15" s="230" t="e">
        <f>+#REF!</f>
        <v>#REF!</v>
      </c>
      <c r="U15" s="230" t="e">
        <f>+#REF!</f>
        <v>#REF!</v>
      </c>
      <c r="V15" s="230" t="e">
        <f>+#REF!</f>
        <v>#REF!</v>
      </c>
      <c r="W15" s="230" t="e">
        <f>+#REF!</f>
        <v>#REF!</v>
      </c>
      <c r="X15" s="230" t="e">
        <f>+#REF!</f>
        <v>#REF!</v>
      </c>
      <c r="Y15" s="230" t="e">
        <f>+#REF!</f>
        <v>#REF!</v>
      </c>
      <c r="Z15" s="230" t="e">
        <f>+#REF!</f>
        <v>#REF!</v>
      </c>
      <c r="AA15" s="235" t="e">
        <f>SUM(O15:Z16)</f>
        <v>#REF!</v>
      </c>
      <c r="AB15" s="232" t="e">
        <f>+AA15/K15</f>
        <v>#REF!</v>
      </c>
      <c r="AC15" s="232" t="e">
        <f>+(J15+AA15)/I15</f>
        <v>#REF!</v>
      </c>
      <c r="AD15" s="233" t="s">
        <v>221</v>
      </c>
      <c r="AE15" s="222" t="s">
        <v>223</v>
      </c>
      <c r="AF15" s="233" t="s">
        <v>222</v>
      </c>
    </row>
    <row r="16" spans="1:67" ht="140.25" customHeight="1" x14ac:dyDescent="0.25">
      <c r="A16" s="219"/>
      <c r="B16" s="219"/>
      <c r="C16" s="219"/>
      <c r="D16" s="219"/>
      <c r="E16" s="219"/>
      <c r="F16" s="251"/>
      <c r="G16" s="219"/>
      <c r="H16" s="219"/>
      <c r="I16" s="229"/>
      <c r="J16" s="245"/>
      <c r="K16" s="241"/>
      <c r="L16" s="243"/>
      <c r="M16" s="245"/>
      <c r="N16" s="245"/>
      <c r="O16" s="231"/>
      <c r="P16" s="231"/>
      <c r="Q16" s="231"/>
      <c r="R16" s="231"/>
      <c r="S16" s="231"/>
      <c r="T16" s="231"/>
      <c r="U16" s="231"/>
      <c r="V16" s="231"/>
      <c r="W16" s="231"/>
      <c r="X16" s="231"/>
      <c r="Y16" s="231"/>
      <c r="Z16" s="231"/>
      <c r="AA16" s="236"/>
      <c r="AB16" s="232"/>
      <c r="AC16" s="232"/>
      <c r="AD16" s="234"/>
      <c r="AE16" s="223"/>
      <c r="AF16" s="234"/>
    </row>
    <row r="17" spans="1:32" ht="62.25" customHeight="1" x14ac:dyDescent="0.25">
      <c r="A17" s="219" t="s">
        <v>154</v>
      </c>
      <c r="B17" s="275" t="str">
        <f>+'[2]Sección 1. Metas - Magnitud'!I45</f>
        <v>Realizar el 100% de las actividades para la segunda fase del Sistema Inteligente de Tranporte - SIT</v>
      </c>
      <c r="C17" s="219">
        <v>231</v>
      </c>
      <c r="D17" s="219" t="s">
        <v>176</v>
      </c>
      <c r="E17" s="219">
        <v>178</v>
      </c>
      <c r="F17" s="251" t="s">
        <v>177</v>
      </c>
      <c r="G17" s="219" t="s">
        <v>151</v>
      </c>
      <c r="H17" s="219" t="s">
        <v>70</v>
      </c>
      <c r="I17" s="257">
        <f>SUM(J17:N18)</f>
        <v>1</v>
      </c>
      <c r="J17" s="286">
        <v>0.05</v>
      </c>
      <c r="K17" s="273">
        <v>0.28999999999999998</v>
      </c>
      <c r="L17" s="276">
        <v>0.25</v>
      </c>
      <c r="M17" s="273">
        <v>0.4</v>
      </c>
      <c r="N17" s="273">
        <v>0.01</v>
      </c>
      <c r="O17" s="278">
        <v>0.19</v>
      </c>
      <c r="P17" s="279"/>
      <c r="Q17" s="279"/>
      <c r="R17" s="282">
        <v>0</v>
      </c>
      <c r="S17" s="283"/>
      <c r="T17" s="283"/>
      <c r="U17" s="261">
        <v>0</v>
      </c>
      <c r="V17" s="262"/>
      <c r="W17" s="262"/>
      <c r="X17" s="261">
        <v>0</v>
      </c>
      <c r="Y17" s="262"/>
      <c r="Z17" s="262"/>
      <c r="AA17" s="265">
        <f>+R17+O17+U17+X17</f>
        <v>0.19</v>
      </c>
      <c r="AB17" s="232">
        <f>+AA17/K17</f>
        <v>0.65517241379310354</v>
      </c>
      <c r="AC17" s="232">
        <f>+(J17+AA17)/I17</f>
        <v>0.24</v>
      </c>
      <c r="AD17" s="259" t="s">
        <v>224</v>
      </c>
      <c r="AE17" s="222" t="s">
        <v>223</v>
      </c>
      <c r="AF17" s="259" t="s">
        <v>225</v>
      </c>
    </row>
    <row r="18" spans="1:32" ht="200.25" customHeight="1" x14ac:dyDescent="0.25">
      <c r="A18" s="219"/>
      <c r="B18" s="275"/>
      <c r="C18" s="219"/>
      <c r="D18" s="219"/>
      <c r="E18" s="219"/>
      <c r="F18" s="251"/>
      <c r="G18" s="219"/>
      <c r="H18" s="219"/>
      <c r="I18" s="258"/>
      <c r="J18" s="287"/>
      <c r="K18" s="274"/>
      <c r="L18" s="277"/>
      <c r="M18" s="274"/>
      <c r="N18" s="274"/>
      <c r="O18" s="280"/>
      <c r="P18" s="281"/>
      <c r="Q18" s="281"/>
      <c r="R18" s="284"/>
      <c r="S18" s="285"/>
      <c r="T18" s="285"/>
      <c r="U18" s="263"/>
      <c r="V18" s="264"/>
      <c r="W18" s="264"/>
      <c r="X18" s="263"/>
      <c r="Y18" s="264"/>
      <c r="Z18" s="264"/>
      <c r="AA18" s="266"/>
      <c r="AB18" s="232"/>
      <c r="AC18" s="232"/>
      <c r="AD18" s="260"/>
      <c r="AE18" s="223"/>
      <c r="AF18" s="260"/>
    </row>
    <row r="19" spans="1:32" ht="62.25" customHeight="1" x14ac:dyDescent="0.25">
      <c r="A19" s="219" t="s">
        <v>154</v>
      </c>
      <c r="B19" s="275" t="str">
        <f>+'[2]Sección 1. Metas - Magnitud'!I48</f>
        <v>Realizar el 100% de las actividades para la segunda fase de Semáforos Inteligentes.</v>
      </c>
      <c r="C19" s="219">
        <v>232</v>
      </c>
      <c r="D19" s="219" t="s">
        <v>178</v>
      </c>
      <c r="E19" s="219">
        <v>179</v>
      </c>
      <c r="F19" s="251" t="s">
        <v>179</v>
      </c>
      <c r="G19" s="219" t="s">
        <v>151</v>
      </c>
      <c r="H19" s="219" t="s">
        <v>70</v>
      </c>
      <c r="I19" s="257">
        <f>SUM(J19:N20)</f>
        <v>1</v>
      </c>
      <c r="J19" s="286">
        <v>0.01</v>
      </c>
      <c r="K19" s="273">
        <v>0.15</v>
      </c>
      <c r="L19" s="276">
        <v>0.42</v>
      </c>
      <c r="M19" s="273">
        <v>0.42</v>
      </c>
      <c r="N19" s="273">
        <v>0</v>
      </c>
      <c r="O19" s="269">
        <v>0.35</v>
      </c>
      <c r="P19" s="270"/>
      <c r="Q19" s="270"/>
      <c r="R19" s="278">
        <v>0</v>
      </c>
      <c r="S19" s="279"/>
      <c r="T19" s="279"/>
      <c r="U19" s="269">
        <v>0</v>
      </c>
      <c r="V19" s="270"/>
      <c r="W19" s="270"/>
      <c r="X19" s="269">
        <v>0</v>
      </c>
      <c r="Y19" s="270"/>
      <c r="Z19" s="270"/>
      <c r="AA19" s="267">
        <f>+R19+O19+U19+X19</f>
        <v>0.35</v>
      </c>
      <c r="AB19" s="232">
        <f>+AA19/K19</f>
        <v>2.3333333333333335</v>
      </c>
      <c r="AC19" s="232">
        <f>+(J19+AA19)/I19</f>
        <v>0.36</v>
      </c>
      <c r="AD19" s="259" t="s">
        <v>227</v>
      </c>
      <c r="AE19" s="222" t="s">
        <v>223</v>
      </c>
      <c r="AF19" s="259" t="s">
        <v>225</v>
      </c>
    </row>
    <row r="20" spans="1:32" ht="298.5" customHeight="1" x14ac:dyDescent="0.25">
      <c r="A20" s="219"/>
      <c r="B20" s="275"/>
      <c r="C20" s="219"/>
      <c r="D20" s="219"/>
      <c r="E20" s="219"/>
      <c r="F20" s="251"/>
      <c r="G20" s="219"/>
      <c r="H20" s="219"/>
      <c r="I20" s="258"/>
      <c r="J20" s="287"/>
      <c r="K20" s="274"/>
      <c r="L20" s="277"/>
      <c r="M20" s="274"/>
      <c r="N20" s="274"/>
      <c r="O20" s="271"/>
      <c r="P20" s="272"/>
      <c r="Q20" s="272"/>
      <c r="R20" s="280"/>
      <c r="S20" s="281"/>
      <c r="T20" s="281"/>
      <c r="U20" s="271"/>
      <c r="V20" s="272"/>
      <c r="W20" s="272"/>
      <c r="X20" s="271"/>
      <c r="Y20" s="272"/>
      <c r="Z20" s="272"/>
      <c r="AA20" s="268"/>
      <c r="AB20" s="232"/>
      <c r="AC20" s="232"/>
      <c r="AD20" s="260"/>
      <c r="AE20" s="223"/>
      <c r="AF20" s="260"/>
    </row>
    <row r="21" spans="1:32" ht="62.25" customHeight="1" x14ac:dyDescent="0.25">
      <c r="A21" s="219" t="s">
        <v>154</v>
      </c>
      <c r="B21" s="275" t="str">
        <f>+'[2]Sección 1. Metas - Magnitud'!I51</f>
        <v>Realizar el 100% de las actividades para la primera fase de Detección Electrónica DEI</v>
      </c>
      <c r="C21" s="219">
        <v>233</v>
      </c>
      <c r="D21" s="219" t="s">
        <v>180</v>
      </c>
      <c r="E21" s="219">
        <v>180</v>
      </c>
      <c r="F21" s="251" t="s">
        <v>181</v>
      </c>
      <c r="G21" s="219" t="s">
        <v>151</v>
      </c>
      <c r="H21" s="219" t="s">
        <v>70</v>
      </c>
      <c r="I21" s="257">
        <f>SUM(J21:N22)</f>
        <v>1</v>
      </c>
      <c r="J21" s="286">
        <v>0.01</v>
      </c>
      <c r="K21" s="273">
        <v>0.1</v>
      </c>
      <c r="L21" s="276">
        <v>0.3</v>
      </c>
      <c r="M21" s="273">
        <v>0.55000000000000004</v>
      </c>
      <c r="N21" s="273">
        <v>0.04</v>
      </c>
      <c r="O21" s="269">
        <v>4.4999999999999998E-2</v>
      </c>
      <c r="P21" s="270"/>
      <c r="Q21" s="270"/>
      <c r="R21" s="269">
        <v>0</v>
      </c>
      <c r="S21" s="270"/>
      <c r="T21" s="270"/>
      <c r="U21" s="269">
        <v>0</v>
      </c>
      <c r="V21" s="270"/>
      <c r="W21" s="270"/>
      <c r="X21" s="269">
        <v>0</v>
      </c>
      <c r="Y21" s="270"/>
      <c r="Z21" s="270"/>
      <c r="AA21" s="267">
        <f>+R21+O21+U21+X21</f>
        <v>4.4999999999999998E-2</v>
      </c>
      <c r="AB21" s="232">
        <f>+AA21/K21</f>
        <v>0.44999999999999996</v>
      </c>
      <c r="AC21" s="232">
        <f>+(J21+AA21)/I21</f>
        <v>5.5E-2</v>
      </c>
      <c r="AD21" s="259" t="s">
        <v>228</v>
      </c>
      <c r="AE21" s="222" t="s">
        <v>223</v>
      </c>
      <c r="AF21" s="259" t="s">
        <v>225</v>
      </c>
    </row>
    <row r="22" spans="1:32" ht="124.5" customHeight="1" x14ac:dyDescent="0.25">
      <c r="A22" s="219"/>
      <c r="B22" s="275"/>
      <c r="C22" s="219"/>
      <c r="D22" s="219"/>
      <c r="E22" s="219"/>
      <c r="F22" s="251"/>
      <c r="G22" s="219"/>
      <c r="H22" s="219"/>
      <c r="I22" s="258"/>
      <c r="J22" s="287"/>
      <c r="K22" s="274"/>
      <c r="L22" s="277"/>
      <c r="M22" s="274"/>
      <c r="N22" s="274"/>
      <c r="O22" s="271"/>
      <c r="P22" s="272"/>
      <c r="Q22" s="272"/>
      <c r="R22" s="271"/>
      <c r="S22" s="272"/>
      <c r="T22" s="272"/>
      <c r="U22" s="271"/>
      <c r="V22" s="272"/>
      <c r="W22" s="272"/>
      <c r="X22" s="271"/>
      <c r="Y22" s="272"/>
      <c r="Z22" s="272"/>
      <c r="AA22" s="268"/>
      <c r="AB22" s="232"/>
      <c r="AC22" s="232"/>
      <c r="AD22" s="260"/>
      <c r="AE22" s="223"/>
      <c r="AF22" s="260"/>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290"/>
      <c r="C2" s="288" t="s">
        <v>24</v>
      </c>
      <c r="D2" s="288"/>
      <c r="E2" s="288"/>
      <c r="F2" s="288"/>
      <c r="G2" s="288"/>
      <c r="H2" s="288"/>
      <c r="I2" s="292"/>
      <c r="J2" s="10"/>
      <c r="K2" s="10"/>
      <c r="M2" s="11" t="s">
        <v>47</v>
      </c>
    </row>
    <row r="3" spans="2:14" ht="25.5" customHeight="1" x14ac:dyDescent="0.2">
      <c r="B3" s="291"/>
      <c r="C3" s="289" t="s">
        <v>25</v>
      </c>
      <c r="D3" s="289"/>
      <c r="E3" s="289"/>
      <c r="F3" s="289"/>
      <c r="G3" s="289"/>
      <c r="H3" s="289"/>
      <c r="I3" s="293"/>
      <c r="J3" s="10"/>
      <c r="K3" s="10"/>
      <c r="M3" s="11" t="s">
        <v>48</v>
      </c>
    </row>
    <row r="4" spans="2:14" ht="25.5" customHeight="1" x14ac:dyDescent="0.2">
      <c r="B4" s="291"/>
      <c r="C4" s="289" t="s">
        <v>49</v>
      </c>
      <c r="D4" s="289"/>
      <c r="E4" s="289"/>
      <c r="F4" s="289"/>
      <c r="G4" s="289"/>
      <c r="H4" s="289"/>
      <c r="I4" s="293"/>
      <c r="J4" s="10"/>
      <c r="K4" s="10"/>
      <c r="M4" s="11" t="s">
        <v>50</v>
      </c>
    </row>
    <row r="5" spans="2:14" ht="25.5" customHeight="1" x14ac:dyDescent="0.2">
      <c r="B5" s="291"/>
      <c r="C5" s="289" t="s">
        <v>51</v>
      </c>
      <c r="D5" s="289"/>
      <c r="E5" s="289"/>
      <c r="F5" s="289"/>
      <c r="G5" s="294" t="s">
        <v>52</v>
      </c>
      <c r="H5" s="294"/>
      <c r="I5" s="293"/>
      <c r="J5" s="10"/>
      <c r="K5" s="10"/>
      <c r="M5" s="11" t="s">
        <v>53</v>
      </c>
    </row>
    <row r="6" spans="2:14" ht="23.25" customHeight="1" x14ac:dyDescent="0.2">
      <c r="B6" s="295" t="s">
        <v>54</v>
      </c>
      <c r="C6" s="296"/>
      <c r="D6" s="296"/>
      <c r="E6" s="296"/>
      <c r="F6" s="296"/>
      <c r="G6" s="296"/>
      <c r="H6" s="296"/>
      <c r="I6" s="297"/>
      <c r="J6" s="12"/>
      <c r="K6" s="12"/>
    </row>
    <row r="7" spans="2:14" ht="24" customHeight="1" x14ac:dyDescent="0.2">
      <c r="B7" s="298" t="s">
        <v>55</v>
      </c>
      <c r="C7" s="299"/>
      <c r="D7" s="299"/>
      <c r="E7" s="299"/>
      <c r="F7" s="299"/>
      <c r="G7" s="299"/>
      <c r="H7" s="299"/>
      <c r="I7" s="300"/>
      <c r="J7" s="13"/>
      <c r="K7" s="13"/>
    </row>
    <row r="8" spans="2:14" ht="24" customHeight="1" x14ac:dyDescent="0.2">
      <c r="B8" s="301" t="s">
        <v>56</v>
      </c>
      <c r="C8" s="302"/>
      <c r="D8" s="302"/>
      <c r="E8" s="302"/>
      <c r="F8" s="302"/>
      <c r="G8" s="302"/>
      <c r="H8" s="302"/>
      <c r="I8" s="303"/>
      <c r="J8" s="14"/>
      <c r="K8" s="14"/>
      <c r="N8" s="6" t="s">
        <v>57</v>
      </c>
    </row>
    <row r="9" spans="2:14" ht="30.75" customHeight="1" x14ac:dyDescent="0.2">
      <c r="B9" s="98" t="s">
        <v>58</v>
      </c>
      <c r="C9" s="59">
        <v>14</v>
      </c>
      <c r="D9" s="309" t="s">
        <v>59</v>
      </c>
      <c r="E9" s="309"/>
      <c r="F9" s="310" t="s">
        <v>207</v>
      </c>
      <c r="G9" s="311"/>
      <c r="H9" s="311"/>
      <c r="I9" s="312"/>
      <c r="J9" s="15"/>
      <c r="K9" s="15"/>
      <c r="M9" s="11" t="s">
        <v>60</v>
      </c>
      <c r="N9" s="6" t="s">
        <v>61</v>
      </c>
    </row>
    <row r="10" spans="2:14" ht="30.75" customHeight="1" x14ac:dyDescent="0.2">
      <c r="B10" s="18" t="s">
        <v>62</v>
      </c>
      <c r="C10" s="60" t="s">
        <v>81</v>
      </c>
      <c r="D10" s="313" t="s">
        <v>63</v>
      </c>
      <c r="E10" s="314"/>
      <c r="F10" s="304" t="s">
        <v>155</v>
      </c>
      <c r="G10" s="305"/>
      <c r="H10" s="16" t="s">
        <v>64</v>
      </c>
      <c r="I10" s="76" t="s">
        <v>81</v>
      </c>
      <c r="J10" s="17"/>
      <c r="K10" s="17"/>
      <c r="M10" s="11" t="s">
        <v>65</v>
      </c>
      <c r="N10" s="6" t="s">
        <v>66</v>
      </c>
    </row>
    <row r="11" spans="2:14" ht="30.75" customHeight="1" x14ac:dyDescent="0.2">
      <c r="B11" s="18" t="s">
        <v>67</v>
      </c>
      <c r="C11" s="306" t="s">
        <v>156</v>
      </c>
      <c r="D11" s="306"/>
      <c r="E11" s="306"/>
      <c r="F11" s="306"/>
      <c r="G11" s="16" t="s">
        <v>68</v>
      </c>
      <c r="H11" s="307">
        <v>1032</v>
      </c>
      <c r="I11" s="308"/>
      <c r="J11" s="19"/>
      <c r="K11" s="19"/>
      <c r="M11" s="11" t="s">
        <v>69</v>
      </c>
      <c r="N11" s="6" t="s">
        <v>70</v>
      </c>
    </row>
    <row r="12" spans="2:14" ht="30.75" customHeight="1" x14ac:dyDescent="0.2">
      <c r="B12" s="18" t="s">
        <v>71</v>
      </c>
      <c r="C12" s="315" t="s">
        <v>65</v>
      </c>
      <c r="D12" s="315"/>
      <c r="E12" s="315"/>
      <c r="F12" s="315"/>
      <c r="G12" s="16" t="s">
        <v>72</v>
      </c>
      <c r="H12" s="519" t="s">
        <v>165</v>
      </c>
      <c r="I12" s="520"/>
      <c r="J12" s="20"/>
      <c r="K12" s="20"/>
      <c r="M12" s="21" t="s">
        <v>73</v>
      </c>
    </row>
    <row r="13" spans="2:14" ht="30.75" customHeight="1" x14ac:dyDescent="0.2">
      <c r="B13" s="18" t="s">
        <v>74</v>
      </c>
      <c r="C13" s="318" t="s">
        <v>45</v>
      </c>
      <c r="D13" s="318"/>
      <c r="E13" s="318"/>
      <c r="F13" s="318"/>
      <c r="G13" s="318"/>
      <c r="H13" s="318"/>
      <c r="I13" s="319"/>
      <c r="J13" s="22"/>
      <c r="K13" s="22"/>
      <c r="M13" s="21"/>
    </row>
    <row r="14" spans="2:14" ht="30.75" customHeight="1" x14ac:dyDescent="0.2">
      <c r="B14" s="18" t="s">
        <v>75</v>
      </c>
      <c r="C14" s="304" t="s">
        <v>153</v>
      </c>
      <c r="D14" s="305"/>
      <c r="E14" s="305"/>
      <c r="F14" s="305"/>
      <c r="G14" s="305"/>
      <c r="H14" s="305"/>
      <c r="I14" s="320"/>
      <c r="J14" s="17"/>
      <c r="K14" s="17"/>
      <c r="M14" s="21"/>
      <c r="N14" s="6" t="s">
        <v>76</v>
      </c>
    </row>
    <row r="15" spans="2:14" ht="30.75" customHeight="1" x14ac:dyDescent="0.2">
      <c r="B15" s="18" t="s">
        <v>77</v>
      </c>
      <c r="C15" s="310" t="s">
        <v>166</v>
      </c>
      <c r="D15" s="311"/>
      <c r="E15" s="311"/>
      <c r="F15" s="501"/>
      <c r="G15" s="16" t="s">
        <v>78</v>
      </c>
      <c r="H15" s="322" t="s">
        <v>91</v>
      </c>
      <c r="I15" s="323"/>
      <c r="J15" s="17"/>
      <c r="K15" s="17"/>
      <c r="M15" s="21" t="s">
        <v>80</v>
      </c>
      <c r="N15" s="6" t="s">
        <v>81</v>
      </c>
    </row>
    <row r="16" spans="2:14" ht="30.75" customHeight="1" x14ac:dyDescent="0.2">
      <c r="B16" s="18" t="s">
        <v>82</v>
      </c>
      <c r="C16" s="324" t="s">
        <v>215</v>
      </c>
      <c r="D16" s="325"/>
      <c r="E16" s="325"/>
      <c r="F16" s="325"/>
      <c r="G16" s="16" t="s">
        <v>83</v>
      </c>
      <c r="H16" s="322" t="s">
        <v>70</v>
      </c>
      <c r="I16" s="323"/>
      <c r="J16" s="17"/>
      <c r="K16" s="17"/>
      <c r="M16" s="21" t="s">
        <v>84</v>
      </c>
    </row>
    <row r="17" spans="2:14" ht="36" customHeight="1" x14ac:dyDescent="0.2">
      <c r="B17" s="18" t="s">
        <v>85</v>
      </c>
      <c r="C17" s="512" t="s">
        <v>167</v>
      </c>
      <c r="D17" s="513"/>
      <c r="E17" s="513"/>
      <c r="F17" s="513"/>
      <c r="G17" s="513"/>
      <c r="H17" s="513"/>
      <c r="I17" s="514"/>
      <c r="J17" s="22"/>
      <c r="K17" s="22"/>
      <c r="M17" s="21" t="s">
        <v>86</v>
      </c>
      <c r="N17" s="6" t="s">
        <v>39</v>
      </c>
    </row>
    <row r="18" spans="2:14" ht="30.75" customHeight="1" x14ac:dyDescent="0.2">
      <c r="B18" s="18" t="s">
        <v>87</v>
      </c>
      <c r="C18" s="310" t="s">
        <v>168</v>
      </c>
      <c r="D18" s="311"/>
      <c r="E18" s="311"/>
      <c r="F18" s="311"/>
      <c r="G18" s="311"/>
      <c r="H18" s="311"/>
      <c r="I18" s="312"/>
      <c r="J18" s="23"/>
      <c r="K18" s="23"/>
      <c r="M18" s="21" t="s">
        <v>88</v>
      </c>
      <c r="N18" s="6" t="s">
        <v>40</v>
      </c>
    </row>
    <row r="19" spans="2:14" ht="30.75" customHeight="1" x14ac:dyDescent="0.2">
      <c r="B19" s="18" t="s">
        <v>89</v>
      </c>
      <c r="C19" s="509" t="s">
        <v>200</v>
      </c>
      <c r="D19" s="510"/>
      <c r="E19" s="510"/>
      <c r="F19" s="510"/>
      <c r="G19" s="510"/>
      <c r="H19" s="510"/>
      <c r="I19" s="511"/>
      <c r="J19" s="24"/>
      <c r="K19" s="24"/>
      <c r="M19" s="21"/>
      <c r="N19" s="6" t="s">
        <v>41</v>
      </c>
    </row>
    <row r="20" spans="2:14" ht="30.75" customHeight="1" x14ac:dyDescent="0.2">
      <c r="B20" s="18" t="s">
        <v>90</v>
      </c>
      <c r="C20" s="515" t="s">
        <v>152</v>
      </c>
      <c r="D20" s="516"/>
      <c r="E20" s="516"/>
      <c r="F20" s="516"/>
      <c r="G20" s="516"/>
      <c r="H20" s="516"/>
      <c r="I20" s="517"/>
      <c r="J20" s="25"/>
      <c r="K20" s="25"/>
      <c r="M20" s="21" t="s">
        <v>91</v>
      </c>
      <c r="N20" s="6" t="s">
        <v>42</v>
      </c>
    </row>
    <row r="21" spans="2:14" ht="27.75" customHeight="1" x14ac:dyDescent="0.2">
      <c r="B21" s="329" t="s">
        <v>92</v>
      </c>
      <c r="C21" s="331" t="s">
        <v>93</v>
      </c>
      <c r="D21" s="331"/>
      <c r="E21" s="331"/>
      <c r="F21" s="332" t="s">
        <v>94</v>
      </c>
      <c r="G21" s="332"/>
      <c r="H21" s="332"/>
      <c r="I21" s="333"/>
      <c r="J21" s="26"/>
      <c r="K21" s="26"/>
      <c r="M21" s="21" t="s">
        <v>79</v>
      </c>
      <c r="N21" s="6" t="s">
        <v>43</v>
      </c>
    </row>
    <row r="22" spans="2:14" ht="27" customHeight="1" x14ac:dyDescent="0.2">
      <c r="B22" s="330"/>
      <c r="C22" s="509" t="s">
        <v>169</v>
      </c>
      <c r="D22" s="510"/>
      <c r="E22" s="518"/>
      <c r="F22" s="509" t="s">
        <v>171</v>
      </c>
      <c r="G22" s="510"/>
      <c r="H22" s="510"/>
      <c r="I22" s="511"/>
      <c r="J22" s="24"/>
      <c r="K22" s="24"/>
      <c r="M22" s="21" t="s">
        <v>95</v>
      </c>
      <c r="N22" s="6" t="s">
        <v>44</v>
      </c>
    </row>
    <row r="23" spans="2:14" ht="39.75" customHeight="1" x14ac:dyDescent="0.2">
      <c r="B23" s="18" t="s">
        <v>96</v>
      </c>
      <c r="C23" s="304" t="s">
        <v>152</v>
      </c>
      <c r="D23" s="305"/>
      <c r="E23" s="505"/>
      <c r="F23" s="304" t="s">
        <v>152</v>
      </c>
      <c r="G23" s="305"/>
      <c r="H23" s="305"/>
      <c r="I23" s="320"/>
      <c r="J23" s="17"/>
      <c r="K23" s="17"/>
      <c r="M23" s="21"/>
      <c r="N23" s="6" t="s">
        <v>45</v>
      </c>
    </row>
    <row r="24" spans="2:14" ht="44.25" customHeight="1" x14ac:dyDescent="0.2">
      <c r="B24" s="18" t="s">
        <v>97</v>
      </c>
      <c r="C24" s="506" t="s">
        <v>170</v>
      </c>
      <c r="D24" s="507"/>
      <c r="E24" s="508"/>
      <c r="F24" s="509" t="s">
        <v>172</v>
      </c>
      <c r="G24" s="510"/>
      <c r="H24" s="510"/>
      <c r="I24" s="511"/>
      <c r="J24" s="23"/>
      <c r="K24" s="23"/>
      <c r="M24" s="27"/>
      <c r="N24" s="6" t="s">
        <v>46</v>
      </c>
    </row>
    <row r="25" spans="2:14" ht="29.25" customHeight="1" x14ac:dyDescent="0.2">
      <c r="B25" s="18" t="s">
        <v>98</v>
      </c>
      <c r="C25" s="346" t="s">
        <v>215</v>
      </c>
      <c r="D25" s="347"/>
      <c r="E25" s="348"/>
      <c r="F25" s="16" t="s">
        <v>99</v>
      </c>
      <c r="G25" s="502">
        <v>74</v>
      </c>
      <c r="H25" s="503"/>
      <c r="I25" s="504"/>
      <c r="J25" s="28"/>
      <c r="K25" s="28"/>
      <c r="M25" s="27"/>
    </row>
    <row r="26" spans="2:14" ht="27" customHeight="1" x14ac:dyDescent="0.2">
      <c r="B26" s="18" t="s">
        <v>100</v>
      </c>
      <c r="C26" s="310" t="s">
        <v>216</v>
      </c>
      <c r="D26" s="311"/>
      <c r="E26" s="501"/>
      <c r="F26" s="16" t="s">
        <v>101</v>
      </c>
      <c r="G26" s="502">
        <v>0</v>
      </c>
      <c r="H26" s="503"/>
      <c r="I26" s="504"/>
      <c r="J26" s="29"/>
      <c r="K26" s="29"/>
      <c r="M26" s="27"/>
    </row>
    <row r="27" spans="2:14" ht="47.25" customHeight="1" x14ac:dyDescent="0.2">
      <c r="B27" s="97" t="s">
        <v>102</v>
      </c>
      <c r="C27" s="304" t="s">
        <v>86</v>
      </c>
      <c r="D27" s="305"/>
      <c r="E27" s="505"/>
      <c r="F27" s="30" t="s">
        <v>103</v>
      </c>
      <c r="G27" s="353" t="s">
        <v>182</v>
      </c>
      <c r="H27" s="354"/>
      <c r="I27" s="355"/>
      <c r="J27" s="26"/>
      <c r="K27" s="26"/>
      <c r="M27" s="27"/>
    </row>
    <row r="28" spans="2:14" ht="30" customHeight="1" x14ac:dyDescent="0.2">
      <c r="B28" s="359" t="s">
        <v>104</v>
      </c>
      <c r="C28" s="360"/>
      <c r="D28" s="360"/>
      <c r="E28" s="360"/>
      <c r="F28" s="360"/>
      <c r="G28" s="360"/>
      <c r="H28" s="360"/>
      <c r="I28" s="361"/>
      <c r="J28" s="14"/>
      <c r="K28" s="14"/>
      <c r="M28" s="27"/>
    </row>
    <row r="29" spans="2:14" ht="56.25" customHeight="1" x14ac:dyDescent="0.2">
      <c r="B29" s="31" t="s">
        <v>105</v>
      </c>
      <c r="C29" s="32" t="s">
        <v>106</v>
      </c>
      <c r="D29" s="32" t="s">
        <v>107</v>
      </c>
      <c r="E29" s="32" t="s">
        <v>108</v>
      </c>
      <c r="F29" s="32" t="s">
        <v>109</v>
      </c>
      <c r="G29" s="33" t="s">
        <v>110</v>
      </c>
      <c r="H29" s="33" t="s">
        <v>111</v>
      </c>
      <c r="I29" s="34" t="s">
        <v>112</v>
      </c>
      <c r="J29" s="70" t="s">
        <v>162</v>
      </c>
      <c r="K29" s="24"/>
      <c r="M29" s="27"/>
    </row>
    <row r="30" spans="2:14" ht="19.5" customHeight="1" x14ac:dyDescent="0.2">
      <c r="B30" s="35" t="s">
        <v>113</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114</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115</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116</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117</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118</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119</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120</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121</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122</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123</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124</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125</v>
      </c>
      <c r="C42" s="364"/>
      <c r="D42" s="364"/>
      <c r="E42" s="364"/>
      <c r="F42" s="364"/>
      <c r="G42" s="364"/>
      <c r="H42" s="364"/>
      <c r="I42" s="365"/>
      <c r="J42" s="37"/>
      <c r="K42" s="37"/>
    </row>
    <row r="43" spans="2:11" ht="29.25" customHeight="1" x14ac:dyDescent="0.2">
      <c r="B43" s="359" t="s">
        <v>126</v>
      </c>
      <c r="C43" s="360"/>
      <c r="D43" s="360"/>
      <c r="E43" s="360"/>
      <c r="F43" s="360"/>
      <c r="G43" s="360"/>
      <c r="H43" s="360"/>
      <c r="I43" s="361"/>
      <c r="J43" s="14"/>
      <c r="K43" s="14"/>
    </row>
    <row r="44" spans="2:11" ht="32.25" customHeight="1" x14ac:dyDescent="0.2">
      <c r="B44" s="334"/>
      <c r="C44" s="335"/>
      <c r="D44" s="335"/>
      <c r="E44" s="335"/>
      <c r="F44" s="335"/>
      <c r="G44" s="335"/>
      <c r="H44" s="335"/>
      <c r="I44" s="336"/>
      <c r="J44" s="14"/>
      <c r="K44" s="14"/>
    </row>
    <row r="45" spans="2:11" ht="32.25" customHeight="1" x14ac:dyDescent="0.2">
      <c r="B45" s="337"/>
      <c r="C45" s="338"/>
      <c r="D45" s="338"/>
      <c r="E45" s="338"/>
      <c r="F45" s="338"/>
      <c r="G45" s="338"/>
      <c r="H45" s="338"/>
      <c r="I45" s="339"/>
      <c r="J45" s="37"/>
      <c r="K45" s="37"/>
    </row>
    <row r="46" spans="2:11" ht="32.25" customHeight="1" x14ac:dyDescent="0.2">
      <c r="B46" s="337"/>
      <c r="C46" s="338"/>
      <c r="D46" s="338"/>
      <c r="E46" s="338"/>
      <c r="F46" s="338"/>
      <c r="G46" s="338"/>
      <c r="H46" s="338"/>
      <c r="I46" s="339"/>
      <c r="J46" s="37"/>
      <c r="K46" s="37"/>
    </row>
    <row r="47" spans="2:11" ht="32.25" customHeight="1" x14ac:dyDescent="0.2">
      <c r="B47" s="337"/>
      <c r="C47" s="338"/>
      <c r="D47" s="338"/>
      <c r="E47" s="338"/>
      <c r="F47" s="338"/>
      <c r="G47" s="338"/>
      <c r="H47" s="338"/>
      <c r="I47" s="339"/>
      <c r="J47" s="37"/>
      <c r="K47" s="37"/>
    </row>
    <row r="48" spans="2:11" ht="32.25" customHeight="1" x14ac:dyDescent="0.2">
      <c r="B48" s="340"/>
      <c r="C48" s="341"/>
      <c r="D48" s="341"/>
      <c r="E48" s="341"/>
      <c r="F48" s="341"/>
      <c r="G48" s="341"/>
      <c r="H48" s="341"/>
      <c r="I48" s="342"/>
      <c r="J48" s="12"/>
      <c r="K48" s="12"/>
    </row>
    <row r="49" spans="2:11" ht="79.5" customHeight="1" x14ac:dyDescent="0.2">
      <c r="B49" s="18" t="s">
        <v>127</v>
      </c>
      <c r="C49" s="495"/>
      <c r="D49" s="496"/>
      <c r="E49" s="496"/>
      <c r="F49" s="496"/>
      <c r="G49" s="496"/>
      <c r="H49" s="496"/>
      <c r="I49" s="497"/>
      <c r="J49" s="38"/>
      <c r="K49" s="38"/>
    </row>
    <row r="50" spans="2:11" ht="26.25" customHeight="1" x14ac:dyDescent="0.2">
      <c r="B50" s="18" t="s">
        <v>128</v>
      </c>
      <c r="C50" s="498"/>
      <c r="D50" s="499"/>
      <c r="E50" s="499"/>
      <c r="F50" s="499"/>
      <c r="G50" s="499"/>
      <c r="H50" s="499"/>
      <c r="I50" s="500"/>
      <c r="J50" s="38"/>
      <c r="K50" s="38"/>
    </row>
    <row r="51" spans="2:11" ht="64.5" customHeight="1" x14ac:dyDescent="0.2">
      <c r="B51" s="112" t="s">
        <v>129</v>
      </c>
      <c r="C51" s="495"/>
      <c r="D51" s="496"/>
      <c r="E51" s="496"/>
      <c r="F51" s="496"/>
      <c r="G51" s="496"/>
      <c r="H51" s="496"/>
      <c r="I51" s="497"/>
      <c r="J51" s="38"/>
      <c r="K51" s="38"/>
    </row>
    <row r="52" spans="2:11" ht="29.25" customHeight="1" x14ac:dyDescent="0.2">
      <c r="B52" s="359" t="s">
        <v>130</v>
      </c>
      <c r="C52" s="360"/>
      <c r="D52" s="360"/>
      <c r="E52" s="360"/>
      <c r="F52" s="360"/>
      <c r="G52" s="360"/>
      <c r="H52" s="360"/>
      <c r="I52" s="361"/>
      <c r="J52" s="38"/>
      <c r="K52" s="38"/>
    </row>
    <row r="53" spans="2:11" ht="33" customHeight="1" x14ac:dyDescent="0.2">
      <c r="B53" s="369" t="s">
        <v>131</v>
      </c>
      <c r="C53" s="111" t="s">
        <v>132</v>
      </c>
      <c r="D53" s="370" t="s">
        <v>133</v>
      </c>
      <c r="E53" s="370"/>
      <c r="F53" s="370"/>
      <c r="G53" s="370" t="s">
        <v>134</v>
      </c>
      <c r="H53" s="370"/>
      <c r="I53" s="371"/>
      <c r="J53" s="39"/>
      <c r="K53" s="39"/>
    </row>
    <row r="54" spans="2:11" ht="31.5" customHeight="1" x14ac:dyDescent="0.2">
      <c r="B54" s="369"/>
      <c r="C54" s="107"/>
      <c r="D54" s="364"/>
      <c r="E54" s="364"/>
      <c r="F54" s="364"/>
      <c r="G54" s="372"/>
      <c r="H54" s="372"/>
      <c r="I54" s="373"/>
      <c r="J54" s="39"/>
      <c r="K54" s="39"/>
    </row>
    <row r="55" spans="2:11" ht="31.5" customHeight="1" x14ac:dyDescent="0.2">
      <c r="B55" s="112" t="s">
        <v>135</v>
      </c>
      <c r="C55" s="493" t="s">
        <v>173</v>
      </c>
      <c r="D55" s="494"/>
      <c r="E55" s="386" t="s">
        <v>136</v>
      </c>
      <c r="F55" s="386"/>
      <c r="G55" s="385" t="s">
        <v>158</v>
      </c>
      <c r="H55" s="385"/>
      <c r="I55" s="387"/>
      <c r="J55" s="41"/>
      <c r="K55" s="41"/>
    </row>
    <row r="56" spans="2:11" ht="31.5" customHeight="1" x14ac:dyDescent="0.2">
      <c r="B56" s="112" t="s">
        <v>137</v>
      </c>
      <c r="C56" s="364" t="str">
        <f>+'[3]HV 1'!C56:D56</f>
        <v>NICOLAS ADOLFO CORREAL HUERTAS</v>
      </c>
      <c r="D56" s="364"/>
      <c r="E56" s="388" t="s">
        <v>138</v>
      </c>
      <c r="F56" s="388"/>
      <c r="G56" s="385" t="str">
        <f>+'[7]HV 1'!G59:I59</f>
        <v>DIANA VIDAL</v>
      </c>
      <c r="H56" s="385"/>
      <c r="I56" s="387"/>
      <c r="J56" s="41"/>
      <c r="K56" s="41"/>
    </row>
    <row r="57" spans="2:11" ht="31.5" customHeight="1" x14ac:dyDescent="0.2">
      <c r="B57" s="112" t="s">
        <v>139</v>
      </c>
      <c r="C57" s="364"/>
      <c r="D57" s="364"/>
      <c r="E57" s="374" t="s">
        <v>140</v>
      </c>
      <c r="F57" s="375"/>
      <c r="G57" s="378"/>
      <c r="H57" s="379"/>
      <c r="I57" s="380"/>
      <c r="J57" s="42"/>
      <c r="K57" s="42"/>
    </row>
    <row r="58" spans="2:11" ht="31.5" customHeight="1" thickBot="1" x14ac:dyDescent="0.25">
      <c r="B58" s="78" t="s">
        <v>141</v>
      </c>
      <c r="C58" s="384"/>
      <c r="D58" s="384"/>
      <c r="E58" s="376"/>
      <c r="F58" s="377"/>
      <c r="G58" s="381"/>
      <c r="H58" s="382"/>
      <c r="I58" s="383"/>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formula1>$M$15:$M$18</formula1>
    </dataValidation>
    <dataValidation type="list" allowBlank="1" showInputMessage="1" showErrorMessage="1" sqref="C12:F12">
      <formula1>$M$9:$M$12</formula1>
    </dataValidation>
    <dataValidation type="list" allowBlank="1" showInputMessage="1" showErrorMessage="1" sqref="K15">
      <formula1>O20:O22</formula1>
    </dataValidation>
    <dataValidation type="list" allowBlank="1" showInputMessage="1" showErrorMessage="1" sqref="H15:J15">
      <formula1>M20:M22</formula1>
    </dataValidation>
    <dataValidation type="list" allowBlank="1" showInputMessage="1" showErrorMessage="1" sqref="J13:K13">
      <formula1>$M$24:$M$31</formula1>
    </dataValidation>
    <dataValidation type="list" allowBlank="1" showInputMessage="1" showErrorMessage="1" sqref="C13:I13">
      <formula1>$N$17:$N$24</formula1>
    </dataValidation>
    <dataValidation type="list" allowBlank="1" showInputMessage="1" showErrorMessage="1" sqref="H16:I16">
      <formula1>$N$8:$N$11</formula1>
    </dataValidation>
    <dataValidation type="list" allowBlank="1" showInputMessage="1" showErrorMessage="1" sqref="C10 I1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topLeftCell="A7" workbookViewId="0">
      <selection activeCell="B14" sqref="B14:K19"/>
    </sheetView>
  </sheetViews>
  <sheetFormatPr baseColWidth="10" defaultRowHeight="15" x14ac:dyDescent="0.25"/>
  <cols>
    <col min="1" max="1" width="1.42578125" customWidth="1"/>
    <col min="2" max="2" width="20.140625" style="56" customWidth="1"/>
    <col min="3" max="3" width="34.42578125" customWidth="1"/>
    <col min="4" max="4" width="14.42578125" customWidth="1"/>
    <col min="5" max="5" width="5.85546875" customWidth="1"/>
    <col min="6" max="6" width="47" customWidth="1"/>
    <col min="7" max="8" width="16.140625" customWidth="1"/>
    <col min="9" max="9" width="16.42578125" customWidth="1"/>
    <col min="10" max="10" width="15.4257812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393"/>
      <c r="C1" s="396" t="s">
        <v>24</v>
      </c>
      <c r="D1" s="397"/>
      <c r="E1" s="397"/>
      <c r="F1" s="397"/>
      <c r="G1" s="397"/>
      <c r="H1" s="398"/>
      <c r="I1" s="399"/>
      <c r="J1" s="400"/>
    </row>
    <row r="2" spans="2:11" ht="18" customHeight="1" thickBot="1" x14ac:dyDescent="0.3">
      <c r="B2" s="394"/>
      <c r="C2" s="396" t="s">
        <v>25</v>
      </c>
      <c r="D2" s="397"/>
      <c r="E2" s="397"/>
      <c r="F2" s="397"/>
      <c r="G2" s="397"/>
      <c r="H2" s="398"/>
      <c r="I2" s="401"/>
      <c r="J2" s="402"/>
    </row>
    <row r="3" spans="2:11" ht="18" customHeight="1" thickBot="1" x14ac:dyDescent="0.3">
      <c r="B3" s="394"/>
      <c r="C3" s="396" t="s">
        <v>183</v>
      </c>
      <c r="D3" s="397"/>
      <c r="E3" s="397"/>
      <c r="F3" s="397"/>
      <c r="G3" s="397"/>
      <c r="H3" s="398"/>
      <c r="I3" s="401"/>
      <c r="J3" s="402"/>
    </row>
    <row r="4" spans="2:11" ht="18" customHeight="1" thickBot="1" x14ac:dyDescent="0.3">
      <c r="B4" s="395"/>
      <c r="C4" s="396" t="s">
        <v>143</v>
      </c>
      <c r="D4" s="397"/>
      <c r="E4" s="397"/>
      <c r="F4" s="398"/>
      <c r="G4" s="405" t="s">
        <v>190</v>
      </c>
      <c r="H4" s="406"/>
      <c r="I4" s="403"/>
      <c r="J4" s="404"/>
    </row>
    <row r="5" spans="2:11" ht="18" customHeight="1" thickBot="1" x14ac:dyDescent="0.3">
      <c r="B5" s="53"/>
      <c r="C5" s="10"/>
      <c r="D5" s="10"/>
      <c r="E5" s="10"/>
      <c r="F5" s="10"/>
      <c r="G5" s="10"/>
      <c r="H5" s="10"/>
      <c r="I5" s="10"/>
      <c r="J5" s="54"/>
    </row>
    <row r="6" spans="2:11" ht="51.75" customHeight="1" thickBot="1" x14ac:dyDescent="0.3">
      <c r="B6" s="1" t="s">
        <v>199</v>
      </c>
      <c r="C6" s="409" t="str">
        <f>+'[5]Sección 1. Metas - Magnitud'!C7</f>
        <v>1032 - Gestión y control de tránsito y transporte</v>
      </c>
      <c r="D6" s="410"/>
      <c r="E6" s="411"/>
      <c r="F6" s="55"/>
      <c r="G6" s="10"/>
      <c r="H6" s="10"/>
      <c r="I6" s="10"/>
      <c r="J6" s="54"/>
    </row>
    <row r="7" spans="2:11" ht="32.25" customHeight="1" thickBot="1" x14ac:dyDescent="0.3">
      <c r="B7" s="2" t="s">
        <v>0</v>
      </c>
      <c r="C7" s="409" t="str">
        <f>+'[5]Sección 1. Metas - Magnitud'!C8:F8</f>
        <v>Dirección de Control y Vigilancia</v>
      </c>
      <c r="D7" s="410"/>
      <c r="E7" s="411"/>
      <c r="F7" s="55"/>
      <c r="G7" s="10"/>
      <c r="H7" s="10"/>
      <c r="I7" s="10"/>
      <c r="J7" s="54"/>
    </row>
    <row r="8" spans="2:11" ht="32.25" customHeight="1" thickBot="1" x14ac:dyDescent="0.3">
      <c r="B8" s="2" t="s">
        <v>144</v>
      </c>
      <c r="C8" s="409" t="str">
        <f>+'[5]Sección 1. Metas - Magnitud'!C9:F9</f>
        <v>Subsecretaría de Servicios de la Movilidad</v>
      </c>
      <c r="D8" s="410"/>
      <c r="E8" s="411"/>
      <c r="F8" s="4"/>
      <c r="G8" s="10"/>
      <c r="H8" s="10"/>
      <c r="I8" s="10"/>
      <c r="J8" s="54"/>
    </row>
    <row r="9" spans="2:11" ht="33.75" customHeight="1" thickBot="1" x14ac:dyDescent="0.3">
      <c r="B9" s="2" t="s">
        <v>28</v>
      </c>
      <c r="C9" s="409" t="s">
        <v>184</v>
      </c>
      <c r="D9" s="410"/>
      <c r="E9" s="411"/>
      <c r="F9" s="55"/>
      <c r="G9" s="10"/>
      <c r="H9" s="10"/>
      <c r="I9" s="10"/>
      <c r="J9" s="54"/>
    </row>
    <row r="10" spans="2:11" ht="33.75" customHeight="1" thickBot="1" x14ac:dyDescent="0.3">
      <c r="B10" s="100" t="s">
        <v>197</v>
      </c>
      <c r="C10" s="409" t="str">
        <f>+'[7]HV 14'!F9</f>
        <v>14. Realizar 241 visitas administrativas y de seguimiento a empresas prestadoras del servicio público de transporte.</v>
      </c>
      <c r="D10" s="410"/>
      <c r="E10" s="411"/>
      <c r="F10" s="55"/>
      <c r="G10" s="10"/>
      <c r="H10" s="10"/>
      <c r="I10" s="10"/>
      <c r="J10" s="54"/>
    </row>
    <row r="11" spans="2:11" ht="34.5" customHeight="1" x14ac:dyDescent="0.25"/>
    <row r="12" spans="2:11" ht="21.75" customHeight="1" x14ac:dyDescent="0.25">
      <c r="B12" s="419" t="s">
        <v>218</v>
      </c>
      <c r="C12" s="420"/>
      <c r="D12" s="420"/>
      <c r="E12" s="420"/>
      <c r="F12" s="420"/>
      <c r="G12" s="420"/>
      <c r="H12" s="421"/>
      <c r="I12" s="527" t="s">
        <v>145</v>
      </c>
      <c r="J12" s="528"/>
      <c r="K12" s="528"/>
    </row>
    <row r="13" spans="2:11" s="57" customFormat="1" ht="30" customHeight="1" x14ac:dyDescent="0.25">
      <c r="B13" s="125" t="s">
        <v>146</v>
      </c>
      <c r="C13" s="125" t="s">
        <v>147</v>
      </c>
      <c r="D13" s="125" t="s">
        <v>196</v>
      </c>
      <c r="E13" s="125" t="s">
        <v>148</v>
      </c>
      <c r="F13" s="125" t="s">
        <v>149</v>
      </c>
      <c r="G13" s="125" t="s">
        <v>191</v>
      </c>
      <c r="H13" s="125" t="s">
        <v>192</v>
      </c>
      <c r="I13" s="124" t="s">
        <v>193</v>
      </c>
      <c r="J13" s="124" t="s">
        <v>194</v>
      </c>
      <c r="K13" s="124" t="s">
        <v>195</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525"/>
    </row>
    <row r="16" spans="2:11" x14ac:dyDescent="0.25">
      <c r="B16" s="143"/>
      <c r="C16" s="144"/>
      <c r="D16" s="145"/>
      <c r="E16" s="146"/>
      <c r="F16" s="144"/>
      <c r="G16" s="145"/>
      <c r="H16" s="147"/>
      <c r="I16" s="148"/>
      <c r="J16" s="149"/>
      <c r="K16" s="526"/>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521" t="s">
        <v>17</v>
      </c>
      <c r="C19" s="522"/>
      <c r="D19" s="157">
        <f>SUM(D15:D16)</f>
        <v>0</v>
      </c>
      <c r="E19" s="523" t="s">
        <v>17</v>
      </c>
      <c r="F19" s="524"/>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9:N27"/>
  <sheetViews>
    <sheetView workbookViewId="0">
      <selection activeCell="G36" sqref="G36"/>
    </sheetView>
  </sheetViews>
  <sheetFormatPr baseColWidth="10" defaultRowHeight="15" x14ac:dyDescent="0.25"/>
  <sheetData>
    <row r="9" spans="10:12" x14ac:dyDescent="0.25">
      <c r="K9" s="131" t="s">
        <v>213</v>
      </c>
      <c r="L9" s="131" t="s">
        <v>214</v>
      </c>
    </row>
    <row r="10" spans="10:12" x14ac:dyDescent="0.25">
      <c r="J10" s="128" t="s">
        <v>208</v>
      </c>
      <c r="K10" s="128">
        <v>77</v>
      </c>
      <c r="L10" s="128">
        <v>2</v>
      </c>
    </row>
    <row r="11" spans="10:12" x14ac:dyDescent="0.25">
      <c r="J11" s="102"/>
      <c r="K11" s="102"/>
      <c r="L11" s="102">
        <v>37</v>
      </c>
    </row>
    <row r="12" spans="10:12" x14ac:dyDescent="0.25">
      <c r="J12" s="102"/>
      <c r="K12" s="102"/>
      <c r="L12" s="102">
        <v>43</v>
      </c>
    </row>
    <row r="13" spans="10:12" x14ac:dyDescent="0.25">
      <c r="K13" s="102" t="s">
        <v>4</v>
      </c>
      <c r="L13" s="126">
        <f>SUM(L10:L12)</f>
        <v>82</v>
      </c>
    </row>
    <row r="14" spans="10:12" x14ac:dyDescent="0.25">
      <c r="J14" s="128" t="s">
        <v>209</v>
      </c>
      <c r="K14" s="128">
        <v>115</v>
      </c>
      <c r="L14" s="128">
        <v>16</v>
      </c>
    </row>
    <row r="15" spans="10:12" x14ac:dyDescent="0.25">
      <c r="J15" s="102"/>
      <c r="K15" s="102"/>
      <c r="L15" s="102">
        <v>27</v>
      </c>
    </row>
    <row r="16" spans="10:12" x14ac:dyDescent="0.25">
      <c r="J16" s="102"/>
      <c r="K16" s="102"/>
      <c r="L16" s="102">
        <v>10</v>
      </c>
    </row>
    <row r="17" spans="10:14" x14ac:dyDescent="0.25">
      <c r="J17" s="102"/>
      <c r="K17" s="102" t="s">
        <v>4</v>
      </c>
      <c r="L17" s="126">
        <f>SUM(L14:L16)</f>
        <v>53</v>
      </c>
    </row>
    <row r="18" spans="10:14" x14ac:dyDescent="0.25">
      <c r="J18" s="128" t="s">
        <v>210</v>
      </c>
      <c r="K18" s="128">
        <v>7</v>
      </c>
      <c r="L18" s="128">
        <v>13</v>
      </c>
    </row>
    <row r="19" spans="10:14" x14ac:dyDescent="0.25">
      <c r="J19" s="102"/>
      <c r="K19" s="102"/>
      <c r="L19" s="102">
        <v>14</v>
      </c>
    </row>
    <row r="20" spans="10:14" x14ac:dyDescent="0.25">
      <c r="J20" s="102"/>
      <c r="K20" s="102"/>
      <c r="L20" s="102">
        <v>10</v>
      </c>
    </row>
    <row r="21" spans="10:14" x14ac:dyDescent="0.25">
      <c r="J21" s="102"/>
      <c r="K21" s="102" t="s">
        <v>4</v>
      </c>
      <c r="L21" s="126">
        <f>SUM(L18:L20)</f>
        <v>37</v>
      </c>
    </row>
    <row r="22" spans="10:14" x14ac:dyDescent="0.25">
      <c r="J22" s="128" t="s">
        <v>211</v>
      </c>
      <c r="K22" s="128">
        <v>52</v>
      </c>
      <c r="L22" s="128">
        <v>10</v>
      </c>
    </row>
    <row r="23" spans="10:14" x14ac:dyDescent="0.25">
      <c r="J23" s="102"/>
      <c r="K23" s="102"/>
      <c r="L23" s="102">
        <v>0</v>
      </c>
    </row>
    <row r="24" spans="10:14" x14ac:dyDescent="0.25">
      <c r="J24" s="102"/>
      <c r="K24" s="102"/>
      <c r="L24" s="102">
        <v>59</v>
      </c>
    </row>
    <row r="25" spans="10:14" x14ac:dyDescent="0.25">
      <c r="J25" s="102"/>
      <c r="K25" s="102" t="s">
        <v>4</v>
      </c>
      <c r="L25" s="126">
        <f>SUM(L22:L24)</f>
        <v>69</v>
      </c>
    </row>
    <row r="27" spans="10:14" x14ac:dyDescent="0.25">
      <c r="J27" s="129" t="s">
        <v>212</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290"/>
      <c r="C2" s="288" t="s">
        <v>24</v>
      </c>
      <c r="D2" s="288"/>
      <c r="E2" s="288"/>
      <c r="F2" s="288"/>
      <c r="G2" s="288"/>
      <c r="H2" s="288"/>
      <c r="I2" s="292"/>
      <c r="J2" s="10"/>
      <c r="K2" s="10"/>
      <c r="M2" s="11" t="s">
        <v>47</v>
      </c>
    </row>
    <row r="3" spans="2:14" ht="25.5" customHeight="1" x14ac:dyDescent="0.2">
      <c r="B3" s="291"/>
      <c r="C3" s="289" t="s">
        <v>25</v>
      </c>
      <c r="D3" s="289"/>
      <c r="E3" s="289"/>
      <c r="F3" s="289"/>
      <c r="G3" s="289"/>
      <c r="H3" s="289"/>
      <c r="I3" s="293"/>
      <c r="J3" s="10"/>
      <c r="K3" s="10"/>
      <c r="M3" s="11" t="s">
        <v>48</v>
      </c>
    </row>
    <row r="4" spans="2:14" ht="25.5" customHeight="1" x14ac:dyDescent="0.2">
      <c r="B4" s="291"/>
      <c r="C4" s="289" t="s">
        <v>49</v>
      </c>
      <c r="D4" s="289"/>
      <c r="E4" s="289"/>
      <c r="F4" s="289"/>
      <c r="G4" s="289"/>
      <c r="H4" s="289"/>
      <c r="I4" s="293"/>
      <c r="J4" s="10"/>
      <c r="K4" s="10"/>
      <c r="M4" s="11" t="s">
        <v>50</v>
      </c>
    </row>
    <row r="5" spans="2:14" ht="25.5" customHeight="1" x14ac:dyDescent="0.2">
      <c r="B5" s="291"/>
      <c r="C5" s="289" t="s">
        <v>51</v>
      </c>
      <c r="D5" s="289"/>
      <c r="E5" s="289"/>
      <c r="F5" s="289"/>
      <c r="G5" s="294" t="s">
        <v>52</v>
      </c>
      <c r="H5" s="294"/>
      <c r="I5" s="293"/>
      <c r="J5" s="10"/>
      <c r="K5" s="10"/>
      <c r="M5" s="11" t="s">
        <v>53</v>
      </c>
    </row>
    <row r="6" spans="2:14" ht="23.25" customHeight="1" x14ac:dyDescent="0.2">
      <c r="B6" s="295" t="s">
        <v>54</v>
      </c>
      <c r="C6" s="296"/>
      <c r="D6" s="296"/>
      <c r="E6" s="296"/>
      <c r="F6" s="296"/>
      <c r="G6" s="296"/>
      <c r="H6" s="296"/>
      <c r="I6" s="297"/>
      <c r="J6" s="12"/>
      <c r="K6" s="12"/>
    </row>
    <row r="7" spans="2:14" ht="24" customHeight="1" x14ac:dyDescent="0.2">
      <c r="B7" s="298" t="s">
        <v>55</v>
      </c>
      <c r="C7" s="299"/>
      <c r="D7" s="299"/>
      <c r="E7" s="299"/>
      <c r="F7" s="299"/>
      <c r="G7" s="299"/>
      <c r="H7" s="299"/>
      <c r="I7" s="300"/>
      <c r="J7" s="13"/>
      <c r="K7" s="13"/>
    </row>
    <row r="8" spans="2:14" ht="24" customHeight="1" x14ac:dyDescent="0.2">
      <c r="B8" s="301" t="s">
        <v>56</v>
      </c>
      <c r="C8" s="302"/>
      <c r="D8" s="302"/>
      <c r="E8" s="302"/>
      <c r="F8" s="302"/>
      <c r="G8" s="302"/>
      <c r="H8" s="302"/>
      <c r="I8" s="303"/>
      <c r="J8" s="14"/>
      <c r="K8" s="14"/>
      <c r="N8" s="6" t="s">
        <v>57</v>
      </c>
    </row>
    <row r="9" spans="2:14" ht="30.75" customHeight="1" x14ac:dyDescent="0.2">
      <c r="B9" s="98" t="s">
        <v>58</v>
      </c>
      <c r="C9" s="59">
        <v>231</v>
      </c>
      <c r="D9" s="309" t="s">
        <v>59</v>
      </c>
      <c r="E9" s="309"/>
      <c r="F9" s="310" t="s">
        <v>201</v>
      </c>
      <c r="G9" s="311"/>
      <c r="H9" s="311"/>
      <c r="I9" s="312"/>
      <c r="J9" s="15"/>
      <c r="K9" s="15"/>
      <c r="M9" s="11" t="s">
        <v>60</v>
      </c>
      <c r="N9" s="6" t="s">
        <v>61</v>
      </c>
    </row>
    <row r="10" spans="2:14" ht="30.75" customHeight="1" x14ac:dyDescent="0.2">
      <c r="B10" s="18" t="s">
        <v>62</v>
      </c>
      <c r="C10" s="60" t="s">
        <v>81</v>
      </c>
      <c r="D10" s="313" t="s">
        <v>63</v>
      </c>
      <c r="E10" s="314"/>
      <c r="F10" s="304" t="s">
        <v>155</v>
      </c>
      <c r="G10" s="305"/>
      <c r="H10" s="16" t="s">
        <v>64</v>
      </c>
      <c r="I10" s="113" t="s">
        <v>81</v>
      </c>
      <c r="J10" s="17"/>
      <c r="K10" s="17"/>
      <c r="M10" s="11" t="s">
        <v>65</v>
      </c>
      <c r="N10" s="6" t="s">
        <v>66</v>
      </c>
    </row>
    <row r="11" spans="2:14" ht="30.75" customHeight="1" x14ac:dyDescent="0.2">
      <c r="B11" s="18" t="s">
        <v>67</v>
      </c>
      <c r="C11" s="306" t="s">
        <v>156</v>
      </c>
      <c r="D11" s="306"/>
      <c r="E11" s="306"/>
      <c r="F11" s="306"/>
      <c r="G11" s="16" t="s">
        <v>68</v>
      </c>
      <c r="H11" s="307">
        <v>1032</v>
      </c>
      <c r="I11" s="308"/>
      <c r="J11" s="19"/>
      <c r="K11" s="19"/>
      <c r="M11" s="11" t="s">
        <v>69</v>
      </c>
      <c r="N11" s="6" t="s">
        <v>70</v>
      </c>
    </row>
    <row r="12" spans="2:14" ht="30.75" customHeight="1" x14ac:dyDescent="0.2">
      <c r="B12" s="18" t="s">
        <v>71</v>
      </c>
      <c r="C12" s="315" t="s">
        <v>65</v>
      </c>
      <c r="D12" s="315"/>
      <c r="E12" s="315"/>
      <c r="F12" s="315"/>
      <c r="G12" s="16" t="s">
        <v>72</v>
      </c>
      <c r="H12" s="316" t="s">
        <v>157</v>
      </c>
      <c r="I12" s="317"/>
      <c r="J12" s="20"/>
      <c r="K12" s="20"/>
      <c r="M12" s="21" t="s">
        <v>73</v>
      </c>
    </row>
    <row r="13" spans="2:14" ht="30.75" customHeight="1" x14ac:dyDescent="0.2">
      <c r="B13" s="18" t="s">
        <v>74</v>
      </c>
      <c r="C13" s="318" t="s">
        <v>45</v>
      </c>
      <c r="D13" s="318"/>
      <c r="E13" s="318"/>
      <c r="F13" s="318"/>
      <c r="G13" s="318"/>
      <c r="H13" s="318"/>
      <c r="I13" s="319"/>
      <c r="J13" s="22"/>
      <c r="K13" s="22"/>
      <c r="M13" s="21"/>
    </row>
    <row r="14" spans="2:14" ht="30.75" customHeight="1" x14ac:dyDescent="0.2">
      <c r="B14" s="18" t="s">
        <v>75</v>
      </c>
      <c r="C14" s="304" t="s">
        <v>202</v>
      </c>
      <c r="D14" s="305"/>
      <c r="E14" s="305"/>
      <c r="F14" s="305"/>
      <c r="G14" s="305"/>
      <c r="H14" s="305"/>
      <c r="I14" s="320"/>
      <c r="J14" s="17"/>
      <c r="K14" s="17"/>
      <c r="M14" s="21"/>
      <c r="N14" s="6" t="s">
        <v>76</v>
      </c>
    </row>
    <row r="15" spans="2:14" ht="30.75" customHeight="1" x14ac:dyDescent="0.2">
      <c r="B15" s="18" t="s">
        <v>77</v>
      </c>
      <c r="C15" s="321" t="s">
        <v>203</v>
      </c>
      <c r="D15" s="321"/>
      <c r="E15" s="321"/>
      <c r="F15" s="321"/>
      <c r="G15" s="16" t="s">
        <v>78</v>
      </c>
      <c r="H15" s="322" t="s">
        <v>91</v>
      </c>
      <c r="I15" s="323"/>
      <c r="J15" s="17"/>
      <c r="K15" s="17"/>
      <c r="M15" s="21" t="s">
        <v>80</v>
      </c>
      <c r="N15" s="6" t="s">
        <v>81</v>
      </c>
    </row>
    <row r="16" spans="2:14" ht="30.75" customHeight="1" x14ac:dyDescent="0.2">
      <c r="B16" s="18" t="s">
        <v>82</v>
      </c>
      <c r="C16" s="324" t="s">
        <v>215</v>
      </c>
      <c r="D16" s="325"/>
      <c r="E16" s="325"/>
      <c r="F16" s="325"/>
      <c r="G16" s="16" t="s">
        <v>83</v>
      </c>
      <c r="H16" s="322" t="s">
        <v>70</v>
      </c>
      <c r="I16" s="323"/>
      <c r="J16" s="17"/>
      <c r="K16" s="17"/>
      <c r="M16" s="21" t="s">
        <v>84</v>
      </c>
    </row>
    <row r="17" spans="2:14" ht="36" customHeight="1" x14ac:dyDescent="0.2">
      <c r="B17" s="18" t="s">
        <v>85</v>
      </c>
      <c r="C17" s="318" t="s">
        <v>204</v>
      </c>
      <c r="D17" s="318"/>
      <c r="E17" s="318"/>
      <c r="F17" s="318"/>
      <c r="G17" s="318"/>
      <c r="H17" s="318"/>
      <c r="I17" s="319"/>
      <c r="J17" s="22"/>
      <c r="K17" s="22"/>
      <c r="M17" s="21" t="s">
        <v>86</v>
      </c>
      <c r="N17" s="6" t="s">
        <v>39</v>
      </c>
    </row>
    <row r="18" spans="2:14" ht="30.75" customHeight="1" x14ac:dyDescent="0.2">
      <c r="B18" s="18" t="s">
        <v>87</v>
      </c>
      <c r="C18" s="321" t="s">
        <v>163</v>
      </c>
      <c r="D18" s="321"/>
      <c r="E18" s="321"/>
      <c r="F18" s="321"/>
      <c r="G18" s="321"/>
      <c r="H18" s="321"/>
      <c r="I18" s="326"/>
      <c r="J18" s="23"/>
      <c r="K18" s="23"/>
      <c r="M18" s="21" t="s">
        <v>88</v>
      </c>
      <c r="N18" s="6" t="s">
        <v>40</v>
      </c>
    </row>
    <row r="19" spans="2:14" ht="30.75" customHeight="1" x14ac:dyDescent="0.2">
      <c r="B19" s="18" t="s">
        <v>89</v>
      </c>
      <c r="C19" s="321" t="s">
        <v>159</v>
      </c>
      <c r="D19" s="321"/>
      <c r="E19" s="321"/>
      <c r="F19" s="321"/>
      <c r="G19" s="321"/>
      <c r="H19" s="321"/>
      <c r="I19" s="326"/>
      <c r="J19" s="24"/>
      <c r="K19" s="24"/>
      <c r="M19" s="21"/>
      <c r="N19" s="6" t="s">
        <v>41</v>
      </c>
    </row>
    <row r="20" spans="2:14" ht="30.75" customHeight="1" x14ac:dyDescent="0.2">
      <c r="B20" s="18" t="s">
        <v>90</v>
      </c>
      <c r="C20" s="327" t="s">
        <v>151</v>
      </c>
      <c r="D20" s="327"/>
      <c r="E20" s="327"/>
      <c r="F20" s="327"/>
      <c r="G20" s="327"/>
      <c r="H20" s="327"/>
      <c r="I20" s="328"/>
      <c r="J20" s="25"/>
      <c r="K20" s="25"/>
      <c r="M20" s="21" t="s">
        <v>91</v>
      </c>
      <c r="N20" s="6" t="s">
        <v>42</v>
      </c>
    </row>
    <row r="21" spans="2:14" ht="27.75" customHeight="1" x14ac:dyDescent="0.2">
      <c r="B21" s="329" t="s">
        <v>92</v>
      </c>
      <c r="C21" s="331" t="s">
        <v>93</v>
      </c>
      <c r="D21" s="331"/>
      <c r="E21" s="331"/>
      <c r="F21" s="332" t="s">
        <v>94</v>
      </c>
      <c r="G21" s="332"/>
      <c r="H21" s="332"/>
      <c r="I21" s="333"/>
      <c r="J21" s="26"/>
      <c r="K21" s="26"/>
      <c r="M21" s="21" t="s">
        <v>79</v>
      </c>
      <c r="N21" s="6" t="s">
        <v>43</v>
      </c>
    </row>
    <row r="22" spans="2:14" ht="27" customHeight="1" x14ac:dyDescent="0.2">
      <c r="B22" s="330"/>
      <c r="C22" s="321" t="s">
        <v>160</v>
      </c>
      <c r="D22" s="321"/>
      <c r="E22" s="321"/>
      <c r="F22" s="321" t="s">
        <v>161</v>
      </c>
      <c r="G22" s="321"/>
      <c r="H22" s="321"/>
      <c r="I22" s="326"/>
      <c r="J22" s="24"/>
      <c r="K22" s="24"/>
      <c r="M22" s="21" t="s">
        <v>95</v>
      </c>
      <c r="N22" s="6" t="s">
        <v>44</v>
      </c>
    </row>
    <row r="23" spans="2:14" ht="39.75" customHeight="1" x14ac:dyDescent="0.2">
      <c r="B23" s="18" t="s">
        <v>96</v>
      </c>
      <c r="C23" s="322" t="s">
        <v>151</v>
      </c>
      <c r="D23" s="322"/>
      <c r="E23" s="322"/>
      <c r="F23" s="322" t="s">
        <v>151</v>
      </c>
      <c r="G23" s="322"/>
      <c r="H23" s="322"/>
      <c r="I23" s="323"/>
      <c r="J23" s="17"/>
      <c r="K23" s="17"/>
      <c r="M23" s="21"/>
      <c r="N23" s="6" t="s">
        <v>45</v>
      </c>
    </row>
    <row r="24" spans="2:14" ht="44.25" customHeight="1" x14ac:dyDescent="0.2">
      <c r="B24" s="18" t="s">
        <v>97</v>
      </c>
      <c r="C24" s="343" t="s">
        <v>205</v>
      </c>
      <c r="D24" s="344"/>
      <c r="E24" s="345"/>
      <c r="F24" s="310" t="s">
        <v>206</v>
      </c>
      <c r="G24" s="311"/>
      <c r="H24" s="311"/>
      <c r="I24" s="312"/>
      <c r="J24" s="23"/>
      <c r="K24" s="23"/>
      <c r="M24" s="27"/>
      <c r="N24" s="6" t="s">
        <v>46</v>
      </c>
    </row>
    <row r="25" spans="2:14" ht="29.25" customHeight="1" x14ac:dyDescent="0.2">
      <c r="B25" s="18" t="s">
        <v>98</v>
      </c>
      <c r="C25" s="346" t="s">
        <v>215</v>
      </c>
      <c r="D25" s="347"/>
      <c r="E25" s="348"/>
      <c r="F25" s="16" t="s">
        <v>99</v>
      </c>
      <c r="G25" s="349">
        <v>0.3</v>
      </c>
      <c r="H25" s="350"/>
      <c r="I25" s="351"/>
      <c r="J25" s="28"/>
      <c r="K25" s="28"/>
      <c r="M25" s="27"/>
    </row>
    <row r="26" spans="2:14" ht="27" customHeight="1" x14ac:dyDescent="0.2">
      <c r="B26" s="18" t="s">
        <v>100</v>
      </c>
      <c r="C26" s="310" t="s">
        <v>216</v>
      </c>
      <c r="D26" s="311"/>
      <c r="E26" s="352"/>
      <c r="F26" s="16" t="s">
        <v>101</v>
      </c>
      <c r="G26" s="353">
        <v>0.3</v>
      </c>
      <c r="H26" s="354"/>
      <c r="I26" s="355"/>
      <c r="J26" s="29"/>
      <c r="K26" s="29"/>
      <c r="M26" s="27"/>
    </row>
    <row r="27" spans="2:14" ht="47.25" customHeight="1" x14ac:dyDescent="0.2">
      <c r="B27" s="97" t="s">
        <v>102</v>
      </c>
      <c r="C27" s="356" t="s">
        <v>86</v>
      </c>
      <c r="D27" s="357"/>
      <c r="E27" s="358"/>
      <c r="F27" s="30" t="s">
        <v>103</v>
      </c>
      <c r="G27" s="353" t="s">
        <v>182</v>
      </c>
      <c r="H27" s="354"/>
      <c r="I27" s="355"/>
      <c r="J27" s="26"/>
      <c r="K27" s="26"/>
      <c r="M27" s="27"/>
    </row>
    <row r="28" spans="2:14" ht="30" customHeight="1" x14ac:dyDescent="0.2">
      <c r="B28" s="359" t="s">
        <v>104</v>
      </c>
      <c r="C28" s="360"/>
      <c r="D28" s="360"/>
      <c r="E28" s="360"/>
      <c r="F28" s="360"/>
      <c r="G28" s="360"/>
      <c r="H28" s="360"/>
      <c r="I28" s="361"/>
      <c r="J28" s="14"/>
      <c r="K28" s="14"/>
      <c r="M28" s="27"/>
    </row>
    <row r="29" spans="2:14" ht="56.25" customHeight="1" x14ac:dyDescent="0.2">
      <c r="B29" s="31" t="s">
        <v>105</v>
      </c>
      <c r="C29" s="32" t="s">
        <v>106</v>
      </c>
      <c r="D29" s="32" t="s">
        <v>107</v>
      </c>
      <c r="E29" s="32" t="s">
        <v>108</v>
      </c>
      <c r="F29" s="32" t="s">
        <v>109</v>
      </c>
      <c r="G29" s="33" t="s">
        <v>110</v>
      </c>
      <c r="H29" s="33" t="s">
        <v>111</v>
      </c>
      <c r="I29" s="34" t="s">
        <v>112</v>
      </c>
      <c r="J29" s="70" t="s">
        <v>162</v>
      </c>
      <c r="K29" s="24"/>
      <c r="M29" s="27"/>
    </row>
    <row r="30" spans="2:14" ht="19.5" customHeight="1" x14ac:dyDescent="0.2">
      <c r="B30" s="35" t="s">
        <v>113</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114</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115</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116</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117</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118</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119</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120</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121</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122</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123</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124</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125</v>
      </c>
      <c r="C42" s="362" t="s">
        <v>224</v>
      </c>
      <c r="D42" s="362"/>
      <c r="E42" s="362"/>
      <c r="F42" s="362"/>
      <c r="G42" s="362"/>
      <c r="H42" s="362"/>
      <c r="I42" s="363"/>
      <c r="J42" s="37"/>
      <c r="K42" s="37"/>
    </row>
    <row r="43" spans="2:11" ht="29.25" customHeight="1" x14ac:dyDescent="0.2">
      <c r="B43" s="359" t="s">
        <v>126</v>
      </c>
      <c r="C43" s="360"/>
      <c r="D43" s="360"/>
      <c r="E43" s="360"/>
      <c r="F43" s="360"/>
      <c r="G43" s="360"/>
      <c r="H43" s="360"/>
      <c r="I43" s="361"/>
      <c r="J43" s="14"/>
      <c r="K43" s="14"/>
    </row>
    <row r="44" spans="2:11" ht="32.25" customHeight="1" x14ac:dyDescent="0.2">
      <c r="B44" s="334"/>
      <c r="C44" s="335"/>
      <c r="D44" s="335"/>
      <c r="E44" s="335"/>
      <c r="F44" s="335"/>
      <c r="G44" s="335"/>
      <c r="H44" s="335"/>
      <c r="I44" s="336"/>
      <c r="J44" s="14"/>
      <c r="K44" s="14"/>
    </row>
    <row r="45" spans="2:11" ht="32.25" customHeight="1" x14ac:dyDescent="0.2">
      <c r="B45" s="337"/>
      <c r="C45" s="338"/>
      <c r="D45" s="338"/>
      <c r="E45" s="338"/>
      <c r="F45" s="338"/>
      <c r="G45" s="338"/>
      <c r="H45" s="338"/>
      <c r="I45" s="339"/>
      <c r="J45" s="37"/>
      <c r="K45" s="37"/>
    </row>
    <row r="46" spans="2:11" ht="32.25" customHeight="1" x14ac:dyDescent="0.2">
      <c r="B46" s="337"/>
      <c r="C46" s="338"/>
      <c r="D46" s="338"/>
      <c r="E46" s="338"/>
      <c r="F46" s="338"/>
      <c r="G46" s="338"/>
      <c r="H46" s="338"/>
      <c r="I46" s="339"/>
      <c r="J46" s="37"/>
      <c r="K46" s="37"/>
    </row>
    <row r="47" spans="2:11" ht="32.25" customHeight="1" x14ac:dyDescent="0.2">
      <c r="B47" s="337"/>
      <c r="C47" s="338"/>
      <c r="D47" s="338"/>
      <c r="E47" s="338"/>
      <c r="F47" s="338"/>
      <c r="G47" s="338"/>
      <c r="H47" s="338"/>
      <c r="I47" s="339"/>
      <c r="J47" s="37"/>
      <c r="K47" s="37"/>
    </row>
    <row r="48" spans="2:11" ht="32.25" customHeight="1" x14ac:dyDescent="0.2">
      <c r="B48" s="340"/>
      <c r="C48" s="341"/>
      <c r="D48" s="341"/>
      <c r="E48" s="341"/>
      <c r="F48" s="341"/>
      <c r="G48" s="341"/>
      <c r="H48" s="341"/>
      <c r="I48" s="342"/>
      <c r="J48" s="12"/>
      <c r="K48" s="12"/>
    </row>
    <row r="49" spans="2:11" ht="83.25" customHeight="1" x14ac:dyDescent="0.2">
      <c r="B49" s="18" t="s">
        <v>127</v>
      </c>
      <c r="C49" s="362" t="s">
        <v>224</v>
      </c>
      <c r="D49" s="362"/>
      <c r="E49" s="362"/>
      <c r="F49" s="362"/>
      <c r="G49" s="362"/>
      <c r="H49" s="362"/>
      <c r="I49" s="363"/>
      <c r="J49" s="38"/>
      <c r="K49" s="38"/>
    </row>
    <row r="50" spans="2:11" ht="34.5" customHeight="1" x14ac:dyDescent="0.2">
      <c r="B50" s="18" t="s">
        <v>128</v>
      </c>
      <c r="C50" s="364" t="s">
        <v>182</v>
      </c>
      <c r="D50" s="364"/>
      <c r="E50" s="364"/>
      <c r="F50" s="364"/>
      <c r="G50" s="364"/>
      <c r="H50" s="364"/>
      <c r="I50" s="365"/>
      <c r="J50" s="38"/>
      <c r="K50" s="38"/>
    </row>
    <row r="51" spans="2:11" ht="34.5" customHeight="1" x14ac:dyDescent="0.2">
      <c r="B51" s="112" t="s">
        <v>129</v>
      </c>
      <c r="C51" s="366" t="s">
        <v>225</v>
      </c>
      <c r="D51" s="367"/>
      <c r="E51" s="367"/>
      <c r="F51" s="367"/>
      <c r="G51" s="367"/>
      <c r="H51" s="367"/>
      <c r="I51" s="368"/>
      <c r="J51" s="38"/>
      <c r="K51" s="38"/>
    </row>
    <row r="52" spans="2:11" ht="29.25" customHeight="1" x14ac:dyDescent="0.2">
      <c r="B52" s="359" t="s">
        <v>130</v>
      </c>
      <c r="C52" s="360"/>
      <c r="D52" s="360"/>
      <c r="E52" s="360"/>
      <c r="F52" s="360"/>
      <c r="G52" s="360"/>
      <c r="H52" s="360"/>
      <c r="I52" s="361"/>
      <c r="J52" s="38"/>
      <c r="K52" s="38"/>
    </row>
    <row r="53" spans="2:11" ht="33" customHeight="1" x14ac:dyDescent="0.2">
      <c r="B53" s="369" t="s">
        <v>131</v>
      </c>
      <c r="C53" s="111" t="s">
        <v>132</v>
      </c>
      <c r="D53" s="370" t="s">
        <v>133</v>
      </c>
      <c r="E53" s="370"/>
      <c r="F53" s="370"/>
      <c r="G53" s="370" t="s">
        <v>134</v>
      </c>
      <c r="H53" s="370"/>
      <c r="I53" s="371"/>
      <c r="J53" s="39"/>
      <c r="K53" s="39"/>
    </row>
    <row r="54" spans="2:11" ht="31.5" customHeight="1" x14ac:dyDescent="0.2">
      <c r="B54" s="369"/>
      <c r="C54" s="40"/>
      <c r="D54" s="364"/>
      <c r="E54" s="364"/>
      <c r="F54" s="364"/>
      <c r="G54" s="372"/>
      <c r="H54" s="372"/>
      <c r="I54" s="373"/>
      <c r="J54" s="39"/>
      <c r="K54" s="39"/>
    </row>
    <row r="55" spans="2:11" ht="31.5" customHeight="1" x14ac:dyDescent="0.2">
      <c r="B55" s="112" t="s">
        <v>135</v>
      </c>
      <c r="C55" s="385" t="s">
        <v>164</v>
      </c>
      <c r="D55" s="385"/>
      <c r="E55" s="386" t="s">
        <v>136</v>
      </c>
      <c r="F55" s="386"/>
      <c r="G55" s="385" t="s">
        <v>186</v>
      </c>
      <c r="H55" s="385"/>
      <c r="I55" s="387"/>
      <c r="J55" s="41"/>
      <c r="K55" s="41"/>
    </row>
    <row r="56" spans="2:11" ht="31.5" customHeight="1" x14ac:dyDescent="0.2">
      <c r="B56" s="112" t="s">
        <v>137</v>
      </c>
      <c r="C56" s="364" t="str">
        <f>+'[3]HV 1'!C56:D56</f>
        <v>NICOLAS ADOLFO CORREAL HUERTAS</v>
      </c>
      <c r="D56" s="364"/>
      <c r="E56" s="388" t="s">
        <v>138</v>
      </c>
      <c r="F56" s="388"/>
      <c r="G56" s="385" t="str">
        <f>+'[4]HV 1'!G56:I56</f>
        <v>DIANA VIDAL</v>
      </c>
      <c r="H56" s="385"/>
      <c r="I56" s="387"/>
      <c r="J56" s="41"/>
      <c r="K56" s="41"/>
    </row>
    <row r="57" spans="2:11" ht="31.5" customHeight="1" x14ac:dyDescent="0.2">
      <c r="B57" s="112" t="s">
        <v>139</v>
      </c>
      <c r="C57" s="364"/>
      <c r="D57" s="364"/>
      <c r="E57" s="374" t="s">
        <v>140</v>
      </c>
      <c r="F57" s="375"/>
      <c r="G57" s="378"/>
      <c r="H57" s="379"/>
      <c r="I57" s="380"/>
      <c r="J57" s="42"/>
      <c r="K57" s="42"/>
    </row>
    <row r="58" spans="2:11" ht="31.5" customHeight="1" thickBot="1" x14ac:dyDescent="0.25">
      <c r="B58" s="78" t="s">
        <v>141</v>
      </c>
      <c r="C58" s="384"/>
      <c r="D58" s="384"/>
      <c r="E58" s="376"/>
      <c r="F58" s="377"/>
      <c r="G58" s="381"/>
      <c r="H58" s="382"/>
      <c r="I58" s="383"/>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formula1>$M$15:$M$18</formula1>
    </dataValidation>
    <dataValidation type="list" allowBlank="1" showInputMessage="1" showErrorMessage="1" sqref="C12:F12">
      <formula1>$M$9:$M$12</formula1>
    </dataValidation>
    <dataValidation type="list" allowBlank="1" showInputMessage="1" showErrorMessage="1" sqref="K15">
      <formula1>O20:O22</formula1>
    </dataValidation>
    <dataValidation type="list" allowBlank="1" showInputMessage="1" showErrorMessage="1" sqref="H15:J15">
      <formula1>M20:M22</formula1>
    </dataValidation>
    <dataValidation type="list" allowBlank="1" showInputMessage="1" showErrorMessage="1" sqref="J13:K13">
      <formula1>$M$24:$M$31</formula1>
    </dataValidation>
    <dataValidation type="list" allowBlank="1" showInputMessage="1" showErrorMessage="1" sqref="C13:I13">
      <formula1>$N$17:$N$24</formula1>
    </dataValidation>
    <dataValidation type="list" allowBlank="1" showInputMessage="1" showErrorMessage="1" sqref="H16:I16">
      <formula1>$N$8:$N$11</formula1>
    </dataValidation>
    <dataValidation type="list" allowBlank="1" showInputMessage="1" showErrorMessage="1" sqref="C10 I1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42578125" customWidth="1"/>
    <col min="2" max="2" width="20.140625" style="56" customWidth="1"/>
    <col min="3" max="3" width="34.42578125" customWidth="1"/>
    <col min="4" max="4" width="14.42578125" customWidth="1"/>
    <col min="5" max="5" width="6.42578125" customWidth="1"/>
    <col min="6" max="6" width="31" customWidth="1"/>
    <col min="7" max="8" width="16.140625" customWidth="1"/>
    <col min="9" max="9" width="16.42578125" customWidth="1"/>
    <col min="10" max="10" width="15.4257812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393"/>
      <c r="C1" s="396" t="s">
        <v>24</v>
      </c>
      <c r="D1" s="397"/>
      <c r="E1" s="397"/>
      <c r="F1" s="397"/>
      <c r="G1" s="397"/>
      <c r="H1" s="398"/>
      <c r="I1" s="399"/>
      <c r="J1" s="400"/>
    </row>
    <row r="2" spans="2:13" ht="18" customHeight="1" thickBot="1" x14ac:dyDescent="0.3">
      <c r="B2" s="394"/>
      <c r="C2" s="396" t="s">
        <v>25</v>
      </c>
      <c r="D2" s="397"/>
      <c r="E2" s="397"/>
      <c r="F2" s="397"/>
      <c r="G2" s="397"/>
      <c r="H2" s="398"/>
      <c r="I2" s="401"/>
      <c r="J2" s="402"/>
    </row>
    <row r="3" spans="2:13" ht="18" customHeight="1" thickBot="1" x14ac:dyDescent="0.3">
      <c r="B3" s="394"/>
      <c r="C3" s="396" t="s">
        <v>142</v>
      </c>
      <c r="D3" s="397"/>
      <c r="E3" s="397"/>
      <c r="F3" s="397"/>
      <c r="G3" s="397"/>
      <c r="H3" s="398"/>
      <c r="I3" s="401"/>
      <c r="J3" s="402"/>
    </row>
    <row r="4" spans="2:13" ht="18" customHeight="1" thickBot="1" x14ac:dyDescent="0.3">
      <c r="B4" s="395"/>
      <c r="C4" s="396" t="s">
        <v>143</v>
      </c>
      <c r="D4" s="397"/>
      <c r="E4" s="397"/>
      <c r="F4" s="398"/>
      <c r="G4" s="405" t="s">
        <v>190</v>
      </c>
      <c r="H4" s="406"/>
      <c r="I4" s="403"/>
      <c r="J4" s="404"/>
    </row>
    <row r="5" spans="2:13" ht="18" customHeight="1" thickBot="1" x14ac:dyDescent="0.3">
      <c r="B5" s="53"/>
      <c r="C5" s="10"/>
      <c r="D5" s="10"/>
      <c r="E5" s="10"/>
      <c r="F5" s="10"/>
      <c r="G5" s="10"/>
      <c r="H5" s="10"/>
      <c r="I5" s="10"/>
      <c r="J5" s="54"/>
    </row>
    <row r="6" spans="2:13" ht="51.75" customHeight="1" thickBot="1" x14ac:dyDescent="0.3">
      <c r="B6" s="1" t="s">
        <v>185</v>
      </c>
      <c r="C6" s="409" t="str">
        <f>+'[5]Sección 1. Metas - Magnitud'!C7</f>
        <v>1032 - Gestión y control de tránsito y transporte</v>
      </c>
      <c r="D6" s="410"/>
      <c r="E6" s="411"/>
      <c r="F6" s="55"/>
      <c r="G6" s="10"/>
      <c r="H6" s="10"/>
      <c r="I6" s="10"/>
      <c r="J6" s="54"/>
    </row>
    <row r="7" spans="2:13" ht="32.25" customHeight="1" thickBot="1" x14ac:dyDescent="0.3">
      <c r="B7" s="2" t="s">
        <v>0</v>
      </c>
      <c r="C7" s="409" t="str">
        <f>+'[5]Sección 1. Metas - Magnitud'!C8:F8</f>
        <v>Dirección de Control y Vigilancia</v>
      </c>
      <c r="D7" s="410"/>
      <c r="E7" s="411"/>
      <c r="F7" s="55"/>
      <c r="G7" s="10"/>
      <c r="H7" s="10"/>
      <c r="I7" s="10"/>
      <c r="J7" s="54"/>
    </row>
    <row r="8" spans="2:13" ht="32.25" customHeight="1" thickBot="1" x14ac:dyDescent="0.3">
      <c r="B8" s="2" t="s">
        <v>144</v>
      </c>
      <c r="C8" s="409" t="str">
        <f>+'[5]Sección 1. Metas - Magnitud'!C9:F9</f>
        <v>Subsecretaría de Servicios de la Movilidad</v>
      </c>
      <c r="D8" s="410"/>
      <c r="E8" s="411"/>
      <c r="F8" s="4"/>
      <c r="G8" s="10"/>
      <c r="H8" s="10"/>
      <c r="I8" s="10"/>
      <c r="J8" s="54"/>
    </row>
    <row r="9" spans="2:13" ht="33.75" customHeight="1" thickBot="1" x14ac:dyDescent="0.3">
      <c r="B9" s="2" t="s">
        <v>28</v>
      </c>
      <c r="C9" s="409" t="s">
        <v>184</v>
      </c>
      <c r="D9" s="410"/>
      <c r="E9" s="411"/>
      <c r="F9" s="55"/>
      <c r="G9" s="10"/>
      <c r="H9" s="10"/>
      <c r="I9" s="10"/>
      <c r="J9" s="54"/>
    </row>
    <row r="10" spans="2:13" ht="32.25" customHeight="1" thickBot="1" x14ac:dyDescent="0.3">
      <c r="B10" s="2" t="s">
        <v>197</v>
      </c>
      <c r="C10" s="409" t="s">
        <v>202</v>
      </c>
      <c r="D10" s="410"/>
      <c r="E10" s="411"/>
    </row>
    <row r="12" spans="2:13" x14ac:dyDescent="0.25">
      <c r="B12" s="419" t="s">
        <v>217</v>
      </c>
      <c r="C12" s="420"/>
      <c r="D12" s="420"/>
      <c r="E12" s="420"/>
      <c r="F12" s="420"/>
      <c r="G12" s="420"/>
      <c r="H12" s="421"/>
      <c r="I12" s="413" t="s">
        <v>145</v>
      </c>
      <c r="J12" s="414"/>
      <c r="K12" s="414"/>
    </row>
    <row r="13" spans="2:13" s="57" customFormat="1" ht="30" customHeight="1" x14ac:dyDescent="0.25">
      <c r="B13" s="407" t="s">
        <v>146</v>
      </c>
      <c r="C13" s="407" t="s">
        <v>147</v>
      </c>
      <c r="D13" s="407" t="s">
        <v>196</v>
      </c>
      <c r="E13" s="407" t="s">
        <v>148</v>
      </c>
      <c r="F13" s="407" t="s">
        <v>149</v>
      </c>
      <c r="G13" s="407" t="s">
        <v>191</v>
      </c>
      <c r="H13" s="407" t="s">
        <v>192</v>
      </c>
      <c r="I13" s="415" t="s">
        <v>193</v>
      </c>
      <c r="J13" s="417" t="s">
        <v>194</v>
      </c>
      <c r="K13" s="412" t="s">
        <v>195</v>
      </c>
    </row>
    <row r="14" spans="2:13" s="57" customFormat="1" x14ac:dyDescent="0.25">
      <c r="B14" s="408"/>
      <c r="C14" s="408"/>
      <c r="D14" s="408"/>
      <c r="E14" s="408"/>
      <c r="F14" s="408"/>
      <c r="G14" s="408"/>
      <c r="H14" s="408"/>
      <c r="I14" s="416"/>
      <c r="J14" s="418"/>
      <c r="K14" s="412"/>
    </row>
    <row r="15" spans="2:13" s="57" customFormat="1" ht="120" x14ac:dyDescent="0.25">
      <c r="B15" s="96">
        <v>1</v>
      </c>
      <c r="C15" s="135" t="s">
        <v>229</v>
      </c>
      <c r="D15" s="95">
        <v>0.19</v>
      </c>
      <c r="E15" s="91"/>
      <c r="F15" s="93" t="s">
        <v>230</v>
      </c>
      <c r="G15" s="163">
        <v>0.19</v>
      </c>
      <c r="H15" s="106">
        <v>43160</v>
      </c>
      <c r="I15" s="104">
        <v>0.19</v>
      </c>
      <c r="J15" s="110">
        <v>43132</v>
      </c>
      <c r="K15" s="101"/>
      <c r="M15" s="108"/>
    </row>
    <row r="16" spans="2:13" ht="75" x14ac:dyDescent="0.25">
      <c r="B16" s="134">
        <v>2</v>
      </c>
      <c r="C16" s="102" t="s">
        <v>231</v>
      </c>
      <c r="D16" s="95">
        <v>0.02</v>
      </c>
      <c r="E16" s="91"/>
      <c r="F16" s="93" t="s">
        <v>232</v>
      </c>
      <c r="G16" s="163">
        <v>0.02</v>
      </c>
      <c r="H16" s="106">
        <v>43344</v>
      </c>
      <c r="I16" s="104"/>
      <c r="J16" s="110"/>
      <c r="K16" s="101"/>
      <c r="M16" s="109"/>
    </row>
    <row r="17" spans="2:11" ht="90" x14ac:dyDescent="0.25">
      <c r="B17" s="162">
        <v>3</v>
      </c>
      <c r="C17" s="75" t="s">
        <v>226</v>
      </c>
      <c r="D17" s="95">
        <v>0.04</v>
      </c>
      <c r="E17" s="91"/>
      <c r="F17" s="93" t="s">
        <v>233</v>
      </c>
      <c r="G17" s="163">
        <v>0.04</v>
      </c>
      <c r="H17" s="106">
        <v>43435</v>
      </c>
      <c r="I17" s="104"/>
      <c r="J17" s="110"/>
      <c r="K17" s="101"/>
    </row>
    <row r="18" spans="2:11" x14ac:dyDescent="0.25">
      <c r="B18" s="389" t="s">
        <v>17</v>
      </c>
      <c r="C18" s="390"/>
      <c r="D18" s="58">
        <f>SUM(D15:D17)</f>
        <v>0.25</v>
      </c>
      <c r="E18" s="391" t="s">
        <v>17</v>
      </c>
      <c r="F18" s="392"/>
      <c r="G18" s="58">
        <f>SUM(G15:G17)</f>
        <v>0.25</v>
      </c>
      <c r="H18" s="161"/>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P54"/>
  <sheetViews>
    <sheetView topLeftCell="A25" zoomScaleNormal="100" workbookViewId="0">
      <selection activeCell="D31" sqref="D31"/>
    </sheetView>
  </sheetViews>
  <sheetFormatPr baseColWidth="10" defaultColWidth="11.42578125" defaultRowHeight="15" x14ac:dyDescent="0.25"/>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0" width="30" customWidth="1"/>
    <col min="11" max="16" width="11.42578125" customWidth="1"/>
    <col min="17" max="16384" width="11.42578125" style="7"/>
  </cols>
  <sheetData>
    <row r="1" spans="2:9" ht="37.5" customHeight="1" x14ac:dyDescent="0.25">
      <c r="B1" s="422"/>
      <c r="C1" s="289" t="s">
        <v>25</v>
      </c>
      <c r="D1" s="289"/>
      <c r="E1" s="289"/>
      <c r="F1" s="289"/>
      <c r="G1" s="289"/>
      <c r="H1" s="289"/>
      <c r="I1" s="423"/>
    </row>
    <row r="2" spans="2:9" ht="37.5" customHeight="1" x14ac:dyDescent="0.25">
      <c r="B2" s="422"/>
      <c r="C2" s="289" t="s">
        <v>239</v>
      </c>
      <c r="D2" s="289"/>
      <c r="E2" s="289"/>
      <c r="F2" s="289"/>
      <c r="G2" s="289"/>
      <c r="H2" s="289"/>
      <c r="I2" s="423"/>
    </row>
    <row r="3" spans="2:9" ht="37.5" customHeight="1" x14ac:dyDescent="0.25">
      <c r="B3" s="422"/>
      <c r="C3" s="289" t="s">
        <v>240</v>
      </c>
      <c r="D3" s="289"/>
      <c r="E3" s="289"/>
      <c r="F3" s="289" t="s">
        <v>241</v>
      </c>
      <c r="G3" s="289"/>
      <c r="H3" s="289"/>
      <c r="I3" s="423"/>
    </row>
    <row r="4" spans="2:9" ht="23.25" customHeight="1" x14ac:dyDescent="0.25">
      <c r="B4" s="426"/>
      <c r="C4" s="426"/>
      <c r="D4" s="426"/>
      <c r="E4" s="426"/>
      <c r="F4" s="426"/>
      <c r="G4" s="426"/>
      <c r="H4" s="426"/>
      <c r="I4" s="426"/>
    </row>
    <row r="5" spans="2:9" ht="24" customHeight="1" x14ac:dyDescent="0.25">
      <c r="B5" s="427" t="s">
        <v>234</v>
      </c>
      <c r="C5" s="427"/>
      <c r="D5" s="427"/>
      <c r="E5" s="427"/>
      <c r="F5" s="427"/>
      <c r="G5" s="427"/>
      <c r="H5" s="427"/>
      <c r="I5" s="427"/>
    </row>
    <row r="6" spans="2:9" ht="30.75" customHeight="1" x14ac:dyDescent="0.25">
      <c r="B6" s="198" t="s">
        <v>242</v>
      </c>
      <c r="C6" s="197">
        <v>1</v>
      </c>
      <c r="D6" s="428" t="s">
        <v>243</v>
      </c>
      <c r="E6" s="428"/>
      <c r="F6" s="429" t="s">
        <v>289</v>
      </c>
      <c r="G6" s="429"/>
      <c r="H6" s="429"/>
      <c r="I6" s="429"/>
    </row>
    <row r="7" spans="2:9" ht="30.75" customHeight="1" x14ac:dyDescent="0.25">
      <c r="B7" s="198" t="s">
        <v>244</v>
      </c>
      <c r="C7" s="197" t="s">
        <v>76</v>
      </c>
      <c r="D7" s="428" t="s">
        <v>245</v>
      </c>
      <c r="E7" s="428"/>
      <c r="F7" s="429" t="s">
        <v>290</v>
      </c>
      <c r="G7" s="429"/>
      <c r="H7" s="164" t="s">
        <v>246</v>
      </c>
      <c r="I7" s="197" t="s">
        <v>76</v>
      </c>
    </row>
    <row r="8" spans="2:9" ht="30.75" customHeight="1" x14ac:dyDescent="0.25">
      <c r="B8" s="198" t="s">
        <v>247</v>
      </c>
      <c r="C8" s="429" t="s">
        <v>291</v>
      </c>
      <c r="D8" s="429"/>
      <c r="E8" s="429"/>
      <c r="F8" s="429"/>
      <c r="G8" s="164" t="s">
        <v>248</v>
      </c>
      <c r="H8" s="430">
        <v>7560</v>
      </c>
      <c r="I8" s="430"/>
    </row>
    <row r="9" spans="2:9" ht="30.75" customHeight="1" x14ac:dyDescent="0.25">
      <c r="B9" s="198" t="s">
        <v>48</v>
      </c>
      <c r="C9" s="431" t="s">
        <v>65</v>
      </c>
      <c r="D9" s="431"/>
      <c r="E9" s="431"/>
      <c r="F9" s="431"/>
      <c r="G9" s="164" t="s">
        <v>249</v>
      </c>
      <c r="H9" s="432" t="s">
        <v>165</v>
      </c>
      <c r="I9" s="432"/>
    </row>
    <row r="10" spans="2:9" ht="30.75" customHeight="1" x14ac:dyDescent="0.25">
      <c r="B10" s="198" t="s">
        <v>250</v>
      </c>
      <c r="C10" s="433" t="s">
        <v>357</v>
      </c>
      <c r="D10" s="433"/>
      <c r="E10" s="433"/>
      <c r="F10" s="433"/>
      <c r="G10" s="433"/>
      <c r="H10" s="433"/>
      <c r="I10" s="433"/>
    </row>
    <row r="11" spans="2:9" ht="30.75" customHeight="1" x14ac:dyDescent="0.25">
      <c r="B11" s="198" t="s">
        <v>251</v>
      </c>
      <c r="C11" s="434" t="s">
        <v>292</v>
      </c>
      <c r="D11" s="434"/>
      <c r="E11" s="434"/>
      <c r="F11" s="434"/>
      <c r="G11" s="434"/>
      <c r="H11" s="434"/>
      <c r="I11" s="434"/>
    </row>
    <row r="12" spans="2:9" ht="30.75" customHeight="1" x14ac:dyDescent="0.25">
      <c r="B12" s="198" t="s">
        <v>254</v>
      </c>
      <c r="C12" s="321" t="s">
        <v>349</v>
      </c>
      <c r="D12" s="321"/>
      <c r="E12" s="321"/>
      <c r="F12" s="321"/>
      <c r="G12" s="164" t="s">
        <v>252</v>
      </c>
      <c r="H12" s="322" t="s">
        <v>91</v>
      </c>
      <c r="I12" s="322"/>
    </row>
    <row r="13" spans="2:9" ht="30.75" customHeight="1" x14ac:dyDescent="0.25">
      <c r="B13" s="198" t="s">
        <v>255</v>
      </c>
      <c r="C13" s="435" t="s">
        <v>363</v>
      </c>
      <c r="D13" s="435"/>
      <c r="E13" s="435"/>
      <c r="F13" s="435"/>
      <c r="G13" s="164" t="s">
        <v>253</v>
      </c>
      <c r="H13" s="434" t="s">
        <v>70</v>
      </c>
      <c r="I13" s="434"/>
    </row>
    <row r="14" spans="2:9" ht="64.5" customHeight="1" x14ac:dyDescent="0.25">
      <c r="B14" s="198" t="s">
        <v>256</v>
      </c>
      <c r="C14" s="318" t="s">
        <v>293</v>
      </c>
      <c r="D14" s="318"/>
      <c r="E14" s="318"/>
      <c r="F14" s="318"/>
      <c r="G14" s="318"/>
      <c r="H14" s="318"/>
      <c r="I14" s="318"/>
    </row>
    <row r="15" spans="2:9" ht="30.75" customHeight="1" x14ac:dyDescent="0.25">
      <c r="B15" s="198" t="s">
        <v>257</v>
      </c>
      <c r="C15" s="321" t="s">
        <v>294</v>
      </c>
      <c r="D15" s="321"/>
      <c r="E15" s="321"/>
      <c r="F15" s="321"/>
      <c r="G15" s="321"/>
      <c r="H15" s="321"/>
      <c r="I15" s="321"/>
    </row>
    <row r="16" spans="2:9" ht="20.25" customHeight="1" x14ac:dyDescent="0.25">
      <c r="B16" s="198" t="s">
        <v>258</v>
      </c>
      <c r="C16" s="429" t="s">
        <v>296</v>
      </c>
      <c r="D16" s="429"/>
      <c r="E16" s="429"/>
      <c r="F16" s="429"/>
      <c r="G16" s="429"/>
      <c r="H16" s="429"/>
      <c r="I16" s="429"/>
    </row>
    <row r="17" spans="2:9" ht="30.75" customHeight="1" x14ac:dyDescent="0.25">
      <c r="B17" s="198" t="s">
        <v>259</v>
      </c>
      <c r="C17" s="434" t="s">
        <v>295</v>
      </c>
      <c r="D17" s="434"/>
      <c r="E17" s="434"/>
      <c r="F17" s="434"/>
      <c r="G17" s="434"/>
      <c r="H17" s="434"/>
      <c r="I17" s="434"/>
    </row>
    <row r="18" spans="2:9" ht="18" customHeight="1" x14ac:dyDescent="0.25">
      <c r="B18" s="436" t="s">
        <v>265</v>
      </c>
      <c r="C18" s="437" t="s">
        <v>237</v>
      </c>
      <c r="D18" s="437"/>
      <c r="E18" s="437"/>
      <c r="F18" s="438" t="s">
        <v>238</v>
      </c>
      <c r="G18" s="438"/>
      <c r="H18" s="438"/>
      <c r="I18" s="438"/>
    </row>
    <row r="19" spans="2:9" ht="39.75" customHeight="1" x14ac:dyDescent="0.25">
      <c r="B19" s="436"/>
      <c r="C19" s="429" t="s">
        <v>297</v>
      </c>
      <c r="D19" s="429"/>
      <c r="E19" s="429"/>
      <c r="F19" s="429" t="s">
        <v>298</v>
      </c>
      <c r="G19" s="429"/>
      <c r="H19" s="429"/>
      <c r="I19" s="429"/>
    </row>
    <row r="20" spans="2:9" ht="39.75" customHeight="1" x14ac:dyDescent="0.25">
      <c r="B20" s="198" t="s">
        <v>266</v>
      </c>
      <c r="C20" s="434" t="s">
        <v>299</v>
      </c>
      <c r="D20" s="434"/>
      <c r="E20" s="434"/>
      <c r="F20" s="322" t="s">
        <v>300</v>
      </c>
      <c r="G20" s="322"/>
      <c r="H20" s="322"/>
      <c r="I20" s="322"/>
    </row>
    <row r="21" spans="2:9" ht="42" customHeight="1" x14ac:dyDescent="0.25">
      <c r="B21" s="198" t="s">
        <v>267</v>
      </c>
      <c r="C21" s="446" t="s">
        <v>301</v>
      </c>
      <c r="D21" s="446"/>
      <c r="E21" s="446"/>
      <c r="F21" s="429" t="s">
        <v>302</v>
      </c>
      <c r="G21" s="429"/>
      <c r="H21" s="429"/>
      <c r="I21" s="429"/>
    </row>
    <row r="22" spans="2:9" ht="23.25" customHeight="1" x14ac:dyDescent="0.25">
      <c r="B22" s="198" t="s">
        <v>268</v>
      </c>
      <c r="C22" s="443">
        <v>45292</v>
      </c>
      <c r="D22" s="443"/>
      <c r="E22" s="443"/>
      <c r="F22" s="164" t="s">
        <v>271</v>
      </c>
      <c r="G22" s="201">
        <v>899</v>
      </c>
      <c r="H22" s="164" t="s">
        <v>275</v>
      </c>
      <c r="I22" s="201">
        <f>G22+G27</f>
        <v>1000</v>
      </c>
    </row>
    <row r="23" spans="2:9" ht="27" customHeight="1" x14ac:dyDescent="0.25">
      <c r="B23" s="198" t="s">
        <v>269</v>
      </c>
      <c r="C23" s="443">
        <v>45443</v>
      </c>
      <c r="D23" s="443"/>
      <c r="E23" s="443"/>
      <c r="F23" s="164" t="s">
        <v>272</v>
      </c>
      <c r="G23" s="444">
        <f>+F27</f>
        <v>101</v>
      </c>
      <c r="H23" s="444"/>
      <c r="I23" s="444"/>
    </row>
    <row r="24" spans="2:9" ht="45.75" customHeight="1" x14ac:dyDescent="0.25">
      <c r="B24" s="198" t="s">
        <v>270</v>
      </c>
      <c r="C24" s="322" t="s">
        <v>88</v>
      </c>
      <c r="D24" s="322"/>
      <c r="E24" s="322"/>
      <c r="F24" s="164" t="s">
        <v>274</v>
      </c>
      <c r="G24" s="429" t="s">
        <v>303</v>
      </c>
      <c r="H24" s="429"/>
      <c r="I24" s="429"/>
    </row>
    <row r="25" spans="2:9" ht="22.5" customHeight="1" x14ac:dyDescent="0.25">
      <c r="B25" s="445" t="s">
        <v>235</v>
      </c>
      <c r="C25" s="445"/>
      <c r="D25" s="445"/>
      <c r="E25" s="445"/>
      <c r="F25" s="445"/>
      <c r="G25" s="445"/>
      <c r="H25" s="445"/>
      <c r="I25" s="445"/>
    </row>
    <row r="26" spans="2:9" ht="43.5" customHeight="1" x14ac:dyDescent="0.25">
      <c r="B26" s="196" t="s">
        <v>105</v>
      </c>
      <c r="C26" s="196" t="s">
        <v>261</v>
      </c>
      <c r="D26" s="196" t="s">
        <v>260</v>
      </c>
      <c r="E26" s="165" t="s">
        <v>264</v>
      </c>
      <c r="F26" s="196" t="s">
        <v>263</v>
      </c>
      <c r="G26" s="196" t="s">
        <v>262</v>
      </c>
      <c r="H26" s="165" t="s">
        <v>276</v>
      </c>
      <c r="I26" s="196" t="s">
        <v>273</v>
      </c>
    </row>
    <row r="27" spans="2:9" ht="19.5" customHeight="1" x14ac:dyDescent="0.25">
      <c r="B27" s="199" t="s">
        <v>113</v>
      </c>
      <c r="C27" s="174">
        <v>0</v>
      </c>
      <c r="D27" s="174">
        <v>0</v>
      </c>
      <c r="E27" s="189">
        <f>IF(OR(C27=0,C27=""),0,D27/C27)</f>
        <v>0</v>
      </c>
      <c r="F27" s="441">
        <f>SUM(C27:C38)</f>
        <v>101</v>
      </c>
      <c r="G27" s="441">
        <f>SUM(D27:D38)</f>
        <v>101</v>
      </c>
      <c r="H27" s="202">
        <f>+(D27*100%)/$G$23</f>
        <v>0</v>
      </c>
      <c r="I27" s="442">
        <f>I22/(G22+G23)</f>
        <v>1</v>
      </c>
    </row>
    <row r="28" spans="2:9" ht="19.5" customHeight="1" x14ac:dyDescent="0.25">
      <c r="B28" s="199" t="s">
        <v>114</v>
      </c>
      <c r="C28" s="174">
        <v>26</v>
      </c>
      <c r="D28" s="174">
        <v>15</v>
      </c>
      <c r="E28" s="189">
        <f t="shared" ref="E28:E31" si="0">IF(OR(C28=0,C28=""),0,D28/C28)</f>
        <v>0.57692307692307687</v>
      </c>
      <c r="F28" s="441"/>
      <c r="G28" s="441"/>
      <c r="H28" s="202">
        <f>+IF(D28="","",((D28*100%)/$G$23)+H27)</f>
        <v>0.14851485148514851</v>
      </c>
      <c r="I28" s="442"/>
    </row>
    <row r="29" spans="2:9" ht="19.5" customHeight="1" x14ac:dyDescent="0.25">
      <c r="B29" s="199" t="s">
        <v>115</v>
      </c>
      <c r="C29" s="174">
        <v>45</v>
      </c>
      <c r="D29" s="174">
        <v>56</v>
      </c>
      <c r="E29" s="189">
        <f t="shared" si="0"/>
        <v>1.2444444444444445</v>
      </c>
      <c r="F29" s="441"/>
      <c r="G29" s="441"/>
      <c r="H29" s="202">
        <f t="shared" ref="H29:H38" si="1">+IF(D29="","",((D29*100%)/$G$23)+H28)</f>
        <v>0.70297029702970304</v>
      </c>
      <c r="I29" s="442"/>
    </row>
    <row r="30" spans="2:9" ht="19.5" customHeight="1" x14ac:dyDescent="0.25">
      <c r="B30" s="199" t="s">
        <v>116</v>
      </c>
      <c r="C30" s="174">
        <v>20</v>
      </c>
      <c r="D30" s="174">
        <v>25</v>
      </c>
      <c r="E30" s="189">
        <f t="shared" si="0"/>
        <v>1.25</v>
      </c>
      <c r="F30" s="441"/>
      <c r="G30" s="441"/>
      <c r="H30" s="202">
        <f t="shared" si="1"/>
        <v>0.95049504950495056</v>
      </c>
      <c r="I30" s="442"/>
    </row>
    <row r="31" spans="2:9" ht="19.5" customHeight="1" x14ac:dyDescent="0.25">
      <c r="B31" s="199" t="s">
        <v>117</v>
      </c>
      <c r="C31" s="174">
        <v>10</v>
      </c>
      <c r="D31" s="174">
        <v>5</v>
      </c>
      <c r="E31" s="189">
        <f t="shared" si="0"/>
        <v>0.5</v>
      </c>
      <c r="F31" s="441"/>
      <c r="G31" s="441"/>
      <c r="H31" s="202">
        <f t="shared" si="1"/>
        <v>1</v>
      </c>
      <c r="I31" s="442"/>
    </row>
    <row r="32" spans="2:9" ht="19.5" customHeight="1" x14ac:dyDescent="0.25">
      <c r="B32" s="199" t="s">
        <v>118</v>
      </c>
      <c r="C32" s="172"/>
      <c r="D32" s="174"/>
      <c r="E32" s="189"/>
      <c r="F32" s="441"/>
      <c r="G32" s="441"/>
      <c r="H32" s="202" t="str">
        <f t="shared" si="1"/>
        <v/>
      </c>
      <c r="I32" s="442"/>
    </row>
    <row r="33" spans="2:10" ht="19.5" customHeight="1" x14ac:dyDescent="0.25">
      <c r="B33" s="199" t="s">
        <v>119</v>
      </c>
      <c r="C33" s="172"/>
      <c r="D33" s="174"/>
      <c r="E33" s="189"/>
      <c r="F33" s="441"/>
      <c r="G33" s="441"/>
      <c r="H33" s="202" t="str">
        <f t="shared" si="1"/>
        <v/>
      </c>
      <c r="I33" s="442"/>
    </row>
    <row r="34" spans="2:10" ht="19.5" customHeight="1" x14ac:dyDescent="0.25">
      <c r="B34" s="199" t="s">
        <v>120</v>
      </c>
      <c r="C34" s="172"/>
      <c r="D34" s="174"/>
      <c r="E34" s="189"/>
      <c r="F34" s="441"/>
      <c r="G34" s="441"/>
      <c r="H34" s="202" t="str">
        <f t="shared" si="1"/>
        <v/>
      </c>
      <c r="I34" s="442"/>
    </row>
    <row r="35" spans="2:10" ht="19.5" customHeight="1" x14ac:dyDescent="0.25">
      <c r="B35" s="199" t="s">
        <v>121</v>
      </c>
      <c r="C35" s="172"/>
      <c r="D35" s="172"/>
      <c r="E35" s="189"/>
      <c r="F35" s="441"/>
      <c r="G35" s="441"/>
      <c r="H35" s="202" t="str">
        <f t="shared" si="1"/>
        <v/>
      </c>
      <c r="I35" s="442"/>
    </row>
    <row r="36" spans="2:10" ht="19.5" customHeight="1" x14ac:dyDescent="0.25">
      <c r="B36" s="199" t="s">
        <v>122</v>
      </c>
      <c r="C36" s="172"/>
      <c r="D36" s="174"/>
      <c r="E36" s="189"/>
      <c r="F36" s="441"/>
      <c r="G36" s="441"/>
      <c r="H36" s="202" t="str">
        <f t="shared" si="1"/>
        <v/>
      </c>
      <c r="I36" s="442"/>
    </row>
    <row r="37" spans="2:10" ht="19.5" customHeight="1" x14ac:dyDescent="0.25">
      <c r="B37" s="199" t="s">
        <v>123</v>
      </c>
      <c r="C37" s="172"/>
      <c r="D37" s="174"/>
      <c r="E37" s="189"/>
      <c r="F37" s="441"/>
      <c r="G37" s="441"/>
      <c r="H37" s="202" t="str">
        <f t="shared" si="1"/>
        <v/>
      </c>
      <c r="I37" s="442"/>
    </row>
    <row r="38" spans="2:10" ht="19.5" customHeight="1" x14ac:dyDescent="0.25">
      <c r="B38" s="199" t="s">
        <v>124</v>
      </c>
      <c r="C38" s="172"/>
      <c r="D38" s="175"/>
      <c r="E38" s="189"/>
      <c r="F38" s="441"/>
      <c r="G38" s="441"/>
      <c r="H38" s="202" t="str">
        <f t="shared" si="1"/>
        <v/>
      </c>
      <c r="I38" s="442"/>
    </row>
    <row r="39" spans="2:10" ht="107.25" customHeight="1" x14ac:dyDescent="0.25">
      <c r="B39" s="166" t="s">
        <v>277</v>
      </c>
      <c r="C39" s="439" t="s">
        <v>382</v>
      </c>
      <c r="D39" s="440"/>
      <c r="E39" s="440"/>
      <c r="F39" s="440"/>
      <c r="G39" s="440"/>
      <c r="H39" s="440"/>
      <c r="I39" s="440"/>
      <c r="J39" s="192"/>
    </row>
    <row r="40" spans="2:10" ht="34.5" customHeight="1" x14ac:dyDescent="0.25">
      <c r="B40" s="449"/>
      <c r="C40" s="449"/>
      <c r="D40" s="449"/>
      <c r="E40" s="449"/>
      <c r="F40" s="449"/>
      <c r="G40" s="449"/>
      <c r="H40" s="449"/>
      <c r="I40" s="449"/>
      <c r="J40" s="192"/>
    </row>
    <row r="41" spans="2:10" ht="60" customHeight="1" x14ac:dyDescent="0.25">
      <c r="B41" s="449"/>
      <c r="C41" s="449"/>
      <c r="D41" s="449"/>
      <c r="E41" s="449"/>
      <c r="F41" s="449"/>
      <c r="G41" s="449"/>
      <c r="H41" s="449"/>
      <c r="I41" s="449"/>
      <c r="J41" s="192"/>
    </row>
    <row r="42" spans="2:10" ht="34.5" customHeight="1" x14ac:dyDescent="0.25">
      <c r="B42" s="449"/>
      <c r="C42" s="449"/>
      <c r="D42" s="449"/>
      <c r="E42" s="449"/>
      <c r="F42" s="449"/>
      <c r="G42" s="449"/>
      <c r="H42" s="449"/>
      <c r="I42" s="449"/>
      <c r="J42" s="192"/>
    </row>
    <row r="43" spans="2:10" ht="34.5" customHeight="1" x14ac:dyDescent="0.25">
      <c r="B43" s="449"/>
      <c r="C43" s="449"/>
      <c r="D43" s="449"/>
      <c r="E43" s="449"/>
      <c r="F43" s="449"/>
      <c r="G43" s="449"/>
      <c r="H43" s="449"/>
      <c r="I43" s="449"/>
      <c r="J43" s="192"/>
    </row>
    <row r="44" spans="2:10" ht="34.5" customHeight="1" x14ac:dyDescent="0.25">
      <c r="B44" s="449"/>
      <c r="C44" s="449"/>
      <c r="D44" s="449"/>
      <c r="E44" s="449"/>
      <c r="F44" s="449"/>
      <c r="G44" s="449"/>
      <c r="H44" s="449"/>
      <c r="I44" s="449"/>
      <c r="J44" s="192"/>
    </row>
    <row r="45" spans="2:10" ht="77.25" customHeight="1" x14ac:dyDescent="0.25">
      <c r="B45" s="198" t="s">
        <v>278</v>
      </c>
      <c r="C45" s="450" t="s">
        <v>381</v>
      </c>
      <c r="D45" s="450"/>
      <c r="E45" s="450"/>
      <c r="F45" s="450"/>
      <c r="G45" s="450"/>
      <c r="H45" s="450"/>
      <c r="I45" s="450"/>
      <c r="J45" s="192"/>
    </row>
    <row r="46" spans="2:10" ht="54.75" customHeight="1" x14ac:dyDescent="0.25">
      <c r="B46" s="198" t="s">
        <v>279</v>
      </c>
      <c r="C46" s="450" t="s">
        <v>182</v>
      </c>
      <c r="D46" s="450"/>
      <c r="E46" s="450"/>
      <c r="F46" s="450"/>
      <c r="G46" s="450"/>
      <c r="H46" s="450"/>
      <c r="I46" s="450"/>
    </row>
    <row r="47" spans="2:10" ht="54" customHeight="1" x14ac:dyDescent="0.25">
      <c r="B47" s="167" t="s">
        <v>280</v>
      </c>
      <c r="C47" s="451" t="s">
        <v>371</v>
      </c>
      <c r="D47" s="451"/>
      <c r="E47" s="451"/>
      <c r="F47" s="451"/>
      <c r="G47" s="451"/>
      <c r="H47" s="451"/>
      <c r="I47" s="451"/>
    </row>
    <row r="48" spans="2:10" ht="22.5" customHeight="1" x14ac:dyDescent="0.25">
      <c r="B48" s="445" t="s">
        <v>236</v>
      </c>
      <c r="C48" s="445"/>
      <c r="D48" s="445"/>
      <c r="E48" s="445"/>
      <c r="F48" s="445"/>
      <c r="G48" s="445"/>
      <c r="H48" s="445"/>
      <c r="I48" s="445"/>
    </row>
    <row r="49" spans="2:9" ht="22.5" customHeight="1" x14ac:dyDescent="0.25">
      <c r="B49" s="436" t="s">
        <v>281</v>
      </c>
      <c r="C49" s="200" t="s">
        <v>282</v>
      </c>
      <c r="D49" s="447" t="s">
        <v>283</v>
      </c>
      <c r="E49" s="447"/>
      <c r="F49" s="447"/>
      <c r="G49" s="447" t="s">
        <v>284</v>
      </c>
      <c r="H49" s="447"/>
      <c r="I49" s="447"/>
    </row>
    <row r="50" spans="2:9" ht="30.75" customHeight="1" x14ac:dyDescent="0.25">
      <c r="B50" s="436"/>
      <c r="C50" s="169"/>
      <c r="D50" s="448"/>
      <c r="E50" s="448"/>
      <c r="F50" s="448"/>
      <c r="G50" s="448"/>
      <c r="H50" s="448"/>
      <c r="I50" s="448"/>
    </row>
    <row r="51" spans="2:9" ht="32.25" customHeight="1" x14ac:dyDescent="0.25">
      <c r="B51" s="168" t="s">
        <v>285</v>
      </c>
      <c r="C51" s="424" t="s">
        <v>367</v>
      </c>
      <c r="D51" s="424"/>
      <c r="E51" s="424"/>
      <c r="F51" s="424"/>
      <c r="G51" s="424"/>
      <c r="H51" s="424"/>
      <c r="I51" s="424"/>
    </row>
    <row r="52" spans="2:9" ht="28.5" customHeight="1" x14ac:dyDescent="0.25">
      <c r="B52" s="164" t="s">
        <v>286</v>
      </c>
      <c r="C52" s="425" t="s">
        <v>365</v>
      </c>
      <c r="D52" s="425"/>
      <c r="E52" s="425"/>
      <c r="F52" s="425"/>
      <c r="G52" s="425"/>
      <c r="H52" s="425"/>
      <c r="I52" s="425"/>
    </row>
    <row r="53" spans="2:9" ht="30" customHeight="1" x14ac:dyDescent="0.25">
      <c r="B53" s="167" t="s">
        <v>287</v>
      </c>
      <c r="C53" s="424" t="s">
        <v>366</v>
      </c>
      <c r="D53" s="424"/>
      <c r="E53" s="424"/>
      <c r="F53" s="424"/>
      <c r="G53" s="424"/>
      <c r="H53" s="424"/>
      <c r="I53" s="424"/>
    </row>
    <row r="54" spans="2:9" ht="31.5" customHeight="1" x14ac:dyDescent="0.25">
      <c r="B54" s="167" t="s">
        <v>288</v>
      </c>
      <c r="C54" s="424" t="s">
        <v>366</v>
      </c>
      <c r="D54" s="424"/>
      <c r="E54" s="424"/>
      <c r="F54" s="424"/>
      <c r="G54" s="424"/>
      <c r="H54" s="424"/>
      <c r="I54" s="424"/>
    </row>
  </sheetData>
  <sheetProtection algorithmName="SHA-512" hashValue="lXiOCXa2Yf+sP2tgEVtGujOepTgW66RY3btu/s94hdmzCc+7Hg50i/oMurs26EOjSkl5uUps5d5pFcEmwJko/Q==" saltValue="YJSQnjXm4tlaG5YYzLOAHw=="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F27:F38"/>
    <mergeCell ref="G27:G38"/>
    <mergeCell ref="I27:I38"/>
    <mergeCell ref="C16:I16"/>
    <mergeCell ref="C17:I17"/>
    <mergeCell ref="C23:E23"/>
    <mergeCell ref="G23:I23"/>
    <mergeCell ref="C24:E24"/>
    <mergeCell ref="G24:I24"/>
    <mergeCell ref="B25:I25"/>
    <mergeCell ref="C20:E20"/>
    <mergeCell ref="F20:I20"/>
    <mergeCell ref="C21:E21"/>
    <mergeCell ref="F21:I21"/>
    <mergeCell ref="C22:E22"/>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count="1">
    <dataValidation type="list" allowBlank="1" showInputMessage="1" showErrorMessage="1" sqref="C24:E24 C7 I7 H12:I13 C9:F9">
      <formula1>#REF!</formula1>
    </dataValidation>
  </dataValidations>
  <pageMargins left="0.7" right="0.7" top="0.75" bottom="0.75" header="0.3" footer="0.3"/>
  <pageSetup orientation="portrait" r:id="rId1"/>
  <ignoredErrors>
    <ignoredError sqref="F28:I38 F27 H27" unlockedFormula="1"/>
  </ignoredErrors>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38100</xdr:rowOff>
              </from>
              <to>
                <xdr:col>8</xdr:col>
                <xdr:colOff>1447800</xdr:colOff>
                <xdr:row>2</xdr:row>
                <xdr:rowOff>152400</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S60"/>
  <sheetViews>
    <sheetView topLeftCell="A25" zoomScaleNormal="100" workbookViewId="0">
      <selection activeCell="C17" sqref="C17:I17"/>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9" width="11.42578125" style="3"/>
    <col min="20" max="16384" width="11.42578125" style="7"/>
  </cols>
  <sheetData>
    <row r="1" spans="2:9" ht="37.5" customHeight="1" x14ac:dyDescent="0.2">
      <c r="B1" s="422"/>
      <c r="C1" s="289" t="s">
        <v>25</v>
      </c>
      <c r="D1" s="289"/>
      <c r="E1" s="289"/>
      <c r="F1" s="289"/>
      <c r="G1" s="289"/>
      <c r="H1" s="289"/>
      <c r="I1" s="423"/>
    </row>
    <row r="2" spans="2:9" ht="37.5" customHeight="1" x14ac:dyDescent="0.2">
      <c r="B2" s="422"/>
      <c r="C2" s="289" t="s">
        <v>239</v>
      </c>
      <c r="D2" s="289"/>
      <c r="E2" s="289"/>
      <c r="F2" s="289"/>
      <c r="G2" s="289"/>
      <c r="H2" s="289"/>
      <c r="I2" s="423"/>
    </row>
    <row r="3" spans="2:9" ht="37.5" customHeight="1" x14ac:dyDescent="0.2">
      <c r="B3" s="422"/>
      <c r="C3" s="289" t="s">
        <v>240</v>
      </c>
      <c r="D3" s="289"/>
      <c r="E3" s="289"/>
      <c r="F3" s="289" t="s">
        <v>241</v>
      </c>
      <c r="G3" s="289"/>
      <c r="H3" s="289"/>
      <c r="I3" s="423"/>
    </row>
    <row r="4" spans="2:9" ht="23.25" customHeight="1" x14ac:dyDescent="0.2">
      <c r="B4" s="426"/>
      <c r="C4" s="426"/>
      <c r="D4" s="426"/>
      <c r="E4" s="426"/>
      <c r="F4" s="426"/>
      <c r="G4" s="426"/>
      <c r="H4" s="426"/>
      <c r="I4" s="426"/>
    </row>
    <row r="5" spans="2:9" ht="24" customHeight="1" x14ac:dyDescent="0.2">
      <c r="B5" s="469" t="s">
        <v>234</v>
      </c>
      <c r="C5" s="470"/>
      <c r="D5" s="470"/>
      <c r="E5" s="470"/>
      <c r="F5" s="470"/>
      <c r="G5" s="470"/>
      <c r="H5" s="470"/>
      <c r="I5" s="471"/>
    </row>
    <row r="6" spans="2:9" ht="30.75" customHeight="1" x14ac:dyDescent="0.2">
      <c r="B6" s="176" t="s">
        <v>242</v>
      </c>
      <c r="C6" s="177">
        <v>2</v>
      </c>
      <c r="D6" s="472" t="s">
        <v>243</v>
      </c>
      <c r="E6" s="473"/>
      <c r="F6" s="474" t="s">
        <v>304</v>
      </c>
      <c r="G6" s="475"/>
      <c r="H6" s="475"/>
      <c r="I6" s="476"/>
    </row>
    <row r="7" spans="2:9" ht="30.75" customHeight="1" x14ac:dyDescent="0.2">
      <c r="B7" s="176" t="s">
        <v>244</v>
      </c>
      <c r="C7" s="177" t="s">
        <v>81</v>
      </c>
      <c r="D7" s="472" t="s">
        <v>245</v>
      </c>
      <c r="E7" s="473"/>
      <c r="F7" s="474" t="s">
        <v>290</v>
      </c>
      <c r="G7" s="476"/>
      <c r="H7" s="178" t="s">
        <v>246</v>
      </c>
      <c r="I7" s="177" t="s">
        <v>81</v>
      </c>
    </row>
    <row r="8" spans="2:9" ht="30.75" customHeight="1" x14ac:dyDescent="0.2">
      <c r="B8" s="176" t="s">
        <v>247</v>
      </c>
      <c r="C8" s="454" t="s">
        <v>291</v>
      </c>
      <c r="D8" s="454"/>
      <c r="E8" s="454"/>
      <c r="F8" s="454"/>
      <c r="G8" s="178" t="s">
        <v>248</v>
      </c>
      <c r="H8" s="454">
        <v>7560</v>
      </c>
      <c r="I8" s="454"/>
    </row>
    <row r="9" spans="2:9" ht="30.75" customHeight="1" x14ac:dyDescent="0.2">
      <c r="B9" s="176" t="s">
        <v>48</v>
      </c>
      <c r="C9" s="466" t="s">
        <v>65</v>
      </c>
      <c r="D9" s="466"/>
      <c r="E9" s="466"/>
      <c r="F9" s="466"/>
      <c r="G9" s="178" t="s">
        <v>249</v>
      </c>
      <c r="H9" s="454" t="s">
        <v>165</v>
      </c>
      <c r="I9" s="454"/>
    </row>
    <row r="10" spans="2:9" ht="30.75" customHeight="1" x14ac:dyDescent="0.2">
      <c r="B10" s="176" t="s">
        <v>250</v>
      </c>
      <c r="C10" s="454" t="s">
        <v>357</v>
      </c>
      <c r="D10" s="454"/>
      <c r="E10" s="454"/>
      <c r="F10" s="454"/>
      <c r="G10" s="454"/>
      <c r="H10" s="454"/>
      <c r="I10" s="454"/>
    </row>
    <row r="11" spans="2:9" ht="30.75" customHeight="1" x14ac:dyDescent="0.2">
      <c r="B11" s="176" t="s">
        <v>251</v>
      </c>
      <c r="C11" s="466" t="s">
        <v>292</v>
      </c>
      <c r="D11" s="466"/>
      <c r="E11" s="466"/>
      <c r="F11" s="466"/>
      <c r="G11" s="466"/>
      <c r="H11" s="466"/>
      <c r="I11" s="466"/>
    </row>
    <row r="12" spans="2:9" ht="30.75" customHeight="1" x14ac:dyDescent="0.2">
      <c r="B12" s="176" t="s">
        <v>254</v>
      </c>
      <c r="C12" s="467" t="s">
        <v>350</v>
      </c>
      <c r="D12" s="467"/>
      <c r="E12" s="467"/>
      <c r="F12" s="467"/>
      <c r="G12" s="178" t="s">
        <v>252</v>
      </c>
      <c r="H12" s="456" t="s">
        <v>91</v>
      </c>
      <c r="I12" s="456"/>
    </row>
    <row r="13" spans="2:9" ht="30.75" customHeight="1" x14ac:dyDescent="0.2">
      <c r="B13" s="176" t="s">
        <v>255</v>
      </c>
      <c r="C13" s="468">
        <v>45292</v>
      </c>
      <c r="D13" s="468"/>
      <c r="E13" s="468"/>
      <c r="F13" s="468"/>
      <c r="G13" s="178" t="s">
        <v>253</v>
      </c>
      <c r="H13" s="466" t="s">
        <v>70</v>
      </c>
      <c r="I13" s="466"/>
    </row>
    <row r="14" spans="2:9" ht="64.5" customHeight="1" x14ac:dyDescent="0.2">
      <c r="B14" s="176" t="s">
        <v>256</v>
      </c>
      <c r="C14" s="457" t="s">
        <v>355</v>
      </c>
      <c r="D14" s="457"/>
      <c r="E14" s="457"/>
      <c r="F14" s="457"/>
      <c r="G14" s="457"/>
      <c r="H14" s="457"/>
      <c r="I14" s="457"/>
    </row>
    <row r="15" spans="2:9" ht="30.75" customHeight="1" x14ac:dyDescent="0.2">
      <c r="B15" s="176" t="s">
        <v>257</v>
      </c>
      <c r="C15" s="465" t="s">
        <v>359</v>
      </c>
      <c r="D15" s="465"/>
      <c r="E15" s="465"/>
      <c r="F15" s="465"/>
      <c r="G15" s="465"/>
      <c r="H15" s="465"/>
      <c r="I15" s="465"/>
    </row>
    <row r="16" spans="2:9" ht="20.25" customHeight="1" x14ac:dyDescent="0.2">
      <c r="B16" s="176" t="s">
        <v>258</v>
      </c>
      <c r="C16" s="454" t="s">
        <v>358</v>
      </c>
      <c r="D16" s="454"/>
      <c r="E16" s="454"/>
      <c r="F16" s="454"/>
      <c r="G16" s="454"/>
      <c r="H16" s="454"/>
      <c r="I16" s="454"/>
    </row>
    <row r="17" spans="2:9" ht="30.75" customHeight="1" x14ac:dyDescent="0.2">
      <c r="B17" s="176" t="s">
        <v>259</v>
      </c>
      <c r="C17" s="466" t="s">
        <v>305</v>
      </c>
      <c r="D17" s="466"/>
      <c r="E17" s="466"/>
      <c r="F17" s="466"/>
      <c r="G17" s="466"/>
      <c r="H17" s="466"/>
      <c r="I17" s="466"/>
    </row>
    <row r="18" spans="2:9" ht="18" customHeight="1" x14ac:dyDescent="0.2">
      <c r="B18" s="452" t="s">
        <v>265</v>
      </c>
      <c r="C18" s="463" t="s">
        <v>237</v>
      </c>
      <c r="D18" s="463"/>
      <c r="E18" s="463"/>
      <c r="F18" s="463" t="s">
        <v>238</v>
      </c>
      <c r="G18" s="463"/>
      <c r="H18" s="463"/>
      <c r="I18" s="463"/>
    </row>
    <row r="19" spans="2:9" ht="39.75" customHeight="1" x14ac:dyDescent="0.2">
      <c r="B19" s="452"/>
      <c r="C19" s="454" t="s">
        <v>306</v>
      </c>
      <c r="D19" s="454"/>
      <c r="E19" s="454"/>
      <c r="F19" s="454" t="s">
        <v>307</v>
      </c>
      <c r="G19" s="454"/>
      <c r="H19" s="454"/>
      <c r="I19" s="454"/>
    </row>
    <row r="20" spans="2:9" ht="39.75" customHeight="1" x14ac:dyDescent="0.2">
      <c r="B20" s="176" t="s">
        <v>266</v>
      </c>
      <c r="C20" s="466" t="s">
        <v>308</v>
      </c>
      <c r="D20" s="466"/>
      <c r="E20" s="466"/>
      <c r="F20" s="456" t="s">
        <v>309</v>
      </c>
      <c r="G20" s="456"/>
      <c r="H20" s="456"/>
      <c r="I20" s="456"/>
    </row>
    <row r="21" spans="2:9" ht="48" customHeight="1" x14ac:dyDescent="0.2">
      <c r="B21" s="176" t="s">
        <v>267</v>
      </c>
      <c r="C21" s="462" t="s">
        <v>310</v>
      </c>
      <c r="D21" s="462"/>
      <c r="E21" s="462"/>
      <c r="F21" s="454" t="s">
        <v>311</v>
      </c>
      <c r="G21" s="454"/>
      <c r="H21" s="454"/>
      <c r="I21" s="454"/>
    </row>
    <row r="22" spans="2:9" ht="23.25" customHeight="1" x14ac:dyDescent="0.2">
      <c r="B22" s="176" t="s">
        <v>268</v>
      </c>
      <c r="C22" s="464">
        <v>45292</v>
      </c>
      <c r="D22" s="464"/>
      <c r="E22" s="464"/>
      <c r="F22" s="178" t="s">
        <v>271</v>
      </c>
      <c r="G22" s="203">
        <v>7</v>
      </c>
      <c r="H22" s="178" t="s">
        <v>275</v>
      </c>
      <c r="I22" s="204">
        <f>G22+G27</f>
        <v>8</v>
      </c>
    </row>
    <row r="23" spans="2:9" ht="27" customHeight="1" x14ac:dyDescent="0.2">
      <c r="B23" s="176" t="s">
        <v>269</v>
      </c>
      <c r="C23" s="464">
        <v>45443</v>
      </c>
      <c r="D23" s="464"/>
      <c r="E23" s="464"/>
      <c r="F23" s="178" t="s">
        <v>272</v>
      </c>
      <c r="G23" s="465">
        <v>1</v>
      </c>
      <c r="H23" s="465"/>
      <c r="I23" s="465"/>
    </row>
    <row r="24" spans="2:9" ht="30.75" customHeight="1" x14ac:dyDescent="0.2">
      <c r="B24" s="176" t="s">
        <v>270</v>
      </c>
      <c r="C24" s="456" t="s">
        <v>88</v>
      </c>
      <c r="D24" s="456"/>
      <c r="E24" s="456"/>
      <c r="F24" s="205" t="s">
        <v>274</v>
      </c>
      <c r="G24" s="457" t="s">
        <v>360</v>
      </c>
      <c r="H24" s="457"/>
      <c r="I24" s="457"/>
    </row>
    <row r="25" spans="2:9" ht="22.5" customHeight="1" x14ac:dyDescent="0.2">
      <c r="B25" s="455" t="s">
        <v>235</v>
      </c>
      <c r="C25" s="455"/>
      <c r="D25" s="455"/>
      <c r="E25" s="455"/>
      <c r="F25" s="455"/>
      <c r="G25" s="455"/>
      <c r="H25" s="455"/>
      <c r="I25" s="455"/>
    </row>
    <row r="26" spans="2:9" ht="43.5" customHeight="1" x14ac:dyDescent="0.2">
      <c r="B26" s="179" t="s">
        <v>105</v>
      </c>
      <c r="C26" s="179" t="s">
        <v>261</v>
      </c>
      <c r="D26" s="179" t="s">
        <v>260</v>
      </c>
      <c r="E26" s="179" t="s">
        <v>264</v>
      </c>
      <c r="F26" s="179" t="s">
        <v>361</v>
      </c>
      <c r="G26" s="179" t="s">
        <v>262</v>
      </c>
      <c r="H26" s="179" t="s">
        <v>276</v>
      </c>
      <c r="I26" s="179" t="s">
        <v>273</v>
      </c>
    </row>
    <row r="27" spans="2:9" ht="19.5" customHeight="1" x14ac:dyDescent="0.2">
      <c r="B27" s="206" t="s">
        <v>113</v>
      </c>
      <c r="C27" s="186">
        <v>0.1</v>
      </c>
      <c r="D27" s="186">
        <v>0.1</v>
      </c>
      <c r="E27" s="189">
        <f>IF(OR(C27=0,C27=""),0,D27/C27)</f>
        <v>1</v>
      </c>
      <c r="F27" s="458">
        <f>SUM(C27:C38)</f>
        <v>1</v>
      </c>
      <c r="G27" s="458">
        <f>SUM(D27:D38)</f>
        <v>1</v>
      </c>
      <c r="H27" s="202">
        <f>+(D27*100%)/$G$23</f>
        <v>0.1</v>
      </c>
      <c r="I27" s="442">
        <f>I22/(G22+G23)</f>
        <v>1</v>
      </c>
    </row>
    <row r="28" spans="2:9" ht="19.5" customHeight="1" x14ac:dyDescent="0.2">
      <c r="B28" s="206" t="s">
        <v>114</v>
      </c>
      <c r="C28" s="186">
        <v>0.1</v>
      </c>
      <c r="D28" s="186">
        <v>0.1</v>
      </c>
      <c r="E28" s="189">
        <f t="shared" ref="E28:E31" si="0">IF(OR(C28=0,C28=""),0,D28/C28)</f>
        <v>1</v>
      </c>
      <c r="F28" s="458"/>
      <c r="G28" s="458"/>
      <c r="H28" s="202">
        <f>+IF(D28="","",((D28*100%)/$G$23)+H27)</f>
        <v>0.2</v>
      </c>
      <c r="I28" s="442"/>
    </row>
    <row r="29" spans="2:9" ht="19.5" customHeight="1" x14ac:dyDescent="0.2">
      <c r="B29" s="206" t="s">
        <v>115</v>
      </c>
      <c r="C29" s="186">
        <v>0.3</v>
      </c>
      <c r="D29" s="187">
        <v>0.3</v>
      </c>
      <c r="E29" s="189">
        <f t="shared" si="0"/>
        <v>1</v>
      </c>
      <c r="F29" s="458"/>
      <c r="G29" s="458"/>
      <c r="H29" s="202">
        <f t="shared" ref="H29:H38" si="1">+IF(D29="","",((D29*100%)/$G$23)+H28)</f>
        <v>0.5</v>
      </c>
      <c r="I29" s="442"/>
    </row>
    <row r="30" spans="2:9" ht="19.5" customHeight="1" x14ac:dyDescent="0.2">
      <c r="B30" s="206" t="s">
        <v>116</v>
      </c>
      <c r="C30" s="186">
        <v>0.3</v>
      </c>
      <c r="D30" s="195">
        <v>0.3</v>
      </c>
      <c r="E30" s="189">
        <f t="shared" si="0"/>
        <v>1</v>
      </c>
      <c r="F30" s="458"/>
      <c r="G30" s="458"/>
      <c r="H30" s="202">
        <f t="shared" si="1"/>
        <v>0.8</v>
      </c>
      <c r="I30" s="442"/>
    </row>
    <row r="31" spans="2:9" ht="19.5" customHeight="1" x14ac:dyDescent="0.2">
      <c r="B31" s="206" t="s">
        <v>117</v>
      </c>
      <c r="C31" s="186">
        <v>0.2</v>
      </c>
      <c r="D31" s="186">
        <v>0.2</v>
      </c>
      <c r="E31" s="189">
        <f t="shared" si="0"/>
        <v>1</v>
      </c>
      <c r="F31" s="458"/>
      <c r="G31" s="458"/>
      <c r="H31" s="202">
        <f t="shared" si="1"/>
        <v>1</v>
      </c>
      <c r="I31" s="442"/>
    </row>
    <row r="32" spans="2:9" ht="19.5" customHeight="1" x14ac:dyDescent="0.2">
      <c r="B32" s="206" t="s">
        <v>118</v>
      </c>
      <c r="C32" s="172"/>
      <c r="D32" s="172"/>
      <c r="E32" s="189"/>
      <c r="F32" s="458"/>
      <c r="G32" s="458"/>
      <c r="H32" s="202" t="str">
        <f t="shared" si="1"/>
        <v/>
      </c>
      <c r="I32" s="442"/>
    </row>
    <row r="33" spans="2:10" ht="19.5" customHeight="1" x14ac:dyDescent="0.2">
      <c r="B33" s="206" t="s">
        <v>119</v>
      </c>
      <c r="C33" s="172"/>
      <c r="D33" s="172"/>
      <c r="E33" s="189"/>
      <c r="F33" s="458"/>
      <c r="G33" s="458"/>
      <c r="H33" s="202" t="str">
        <f t="shared" si="1"/>
        <v/>
      </c>
      <c r="I33" s="442"/>
    </row>
    <row r="34" spans="2:10" ht="19.5" customHeight="1" x14ac:dyDescent="0.2">
      <c r="B34" s="206" t="s">
        <v>120</v>
      </c>
      <c r="C34" s="172"/>
      <c r="D34" s="172"/>
      <c r="E34" s="189"/>
      <c r="F34" s="458"/>
      <c r="G34" s="458"/>
      <c r="H34" s="202" t="str">
        <f t="shared" si="1"/>
        <v/>
      </c>
      <c r="I34" s="442"/>
    </row>
    <row r="35" spans="2:10" ht="19.5" customHeight="1" x14ac:dyDescent="0.2">
      <c r="B35" s="206" t="s">
        <v>121</v>
      </c>
      <c r="C35" s="172"/>
      <c r="D35" s="172"/>
      <c r="E35" s="189"/>
      <c r="F35" s="458"/>
      <c r="G35" s="458"/>
      <c r="H35" s="202" t="str">
        <f t="shared" si="1"/>
        <v/>
      </c>
      <c r="I35" s="442"/>
    </row>
    <row r="36" spans="2:10" ht="19.5" customHeight="1" x14ac:dyDescent="0.2">
      <c r="B36" s="206" t="s">
        <v>122</v>
      </c>
      <c r="C36" s="172"/>
      <c r="D36" s="172"/>
      <c r="E36" s="189"/>
      <c r="F36" s="458"/>
      <c r="G36" s="458"/>
      <c r="H36" s="202" t="str">
        <f t="shared" si="1"/>
        <v/>
      </c>
      <c r="I36" s="442"/>
    </row>
    <row r="37" spans="2:10" ht="19.5" customHeight="1" x14ac:dyDescent="0.2">
      <c r="B37" s="206" t="s">
        <v>123</v>
      </c>
      <c r="C37" s="172"/>
      <c r="D37" s="172"/>
      <c r="E37" s="189"/>
      <c r="F37" s="458"/>
      <c r="G37" s="458"/>
      <c r="H37" s="202" t="str">
        <f t="shared" si="1"/>
        <v/>
      </c>
      <c r="I37" s="442"/>
    </row>
    <row r="38" spans="2:10" ht="19.5" customHeight="1" x14ac:dyDescent="0.2">
      <c r="B38" s="206" t="s">
        <v>124</v>
      </c>
      <c r="C38" s="172"/>
      <c r="D38" s="172"/>
      <c r="E38" s="189"/>
      <c r="F38" s="458"/>
      <c r="G38" s="458"/>
      <c r="H38" s="202" t="str">
        <f t="shared" si="1"/>
        <v/>
      </c>
      <c r="I38" s="442"/>
    </row>
    <row r="39" spans="2:10" ht="69" customHeight="1" x14ac:dyDescent="0.25">
      <c r="B39" s="183" t="s">
        <v>277</v>
      </c>
      <c r="C39" s="459" t="s">
        <v>374</v>
      </c>
      <c r="D39" s="459"/>
      <c r="E39" s="459"/>
      <c r="F39" s="459"/>
      <c r="G39" s="459"/>
      <c r="H39" s="459"/>
      <c r="I39" s="459"/>
      <c r="J39"/>
    </row>
    <row r="40" spans="2:10" ht="34.5" customHeight="1" x14ac:dyDescent="0.25">
      <c r="B40" s="460"/>
      <c r="C40" s="460"/>
      <c r="D40" s="460"/>
      <c r="E40" s="460"/>
      <c r="F40" s="460"/>
      <c r="G40" s="460"/>
      <c r="H40" s="460"/>
      <c r="I40" s="460"/>
      <c r="J40"/>
    </row>
    <row r="41" spans="2:10" ht="34.5" customHeight="1" x14ac:dyDescent="0.25">
      <c r="B41" s="460"/>
      <c r="C41" s="460"/>
      <c r="D41" s="460"/>
      <c r="E41" s="460"/>
      <c r="F41" s="460"/>
      <c r="G41" s="460"/>
      <c r="H41" s="460"/>
      <c r="I41" s="460"/>
      <c r="J41"/>
    </row>
    <row r="42" spans="2:10" ht="34.5" customHeight="1" x14ac:dyDescent="0.25">
      <c r="B42" s="460"/>
      <c r="C42" s="460"/>
      <c r="D42" s="460"/>
      <c r="E42" s="460"/>
      <c r="F42" s="460"/>
      <c r="G42" s="460"/>
      <c r="H42" s="460"/>
      <c r="I42" s="460"/>
      <c r="J42"/>
    </row>
    <row r="43" spans="2:10" ht="57" customHeight="1" x14ac:dyDescent="0.25">
      <c r="B43" s="460"/>
      <c r="C43" s="460"/>
      <c r="D43" s="460"/>
      <c r="E43" s="460"/>
      <c r="F43" s="460"/>
      <c r="G43" s="460"/>
      <c r="H43" s="460"/>
      <c r="I43" s="460"/>
      <c r="J43"/>
    </row>
    <row r="44" spans="2:10" ht="34.5" customHeight="1" x14ac:dyDescent="0.25">
      <c r="B44" s="460"/>
      <c r="C44" s="460"/>
      <c r="D44" s="460"/>
      <c r="E44" s="460"/>
      <c r="F44" s="460"/>
      <c r="G44" s="460"/>
      <c r="H44" s="460"/>
      <c r="I44" s="460"/>
      <c r="J44"/>
    </row>
    <row r="45" spans="2:10" ht="189.75" customHeight="1" x14ac:dyDescent="0.25">
      <c r="B45" s="176" t="s">
        <v>278</v>
      </c>
      <c r="C45" s="461" t="s">
        <v>390</v>
      </c>
      <c r="D45" s="461"/>
      <c r="E45" s="461"/>
      <c r="F45" s="461"/>
      <c r="G45" s="461"/>
      <c r="H45" s="461"/>
      <c r="I45" s="461"/>
      <c r="J45"/>
    </row>
    <row r="46" spans="2:10" ht="32.25" customHeight="1" x14ac:dyDescent="0.2">
      <c r="B46" s="176" t="s">
        <v>279</v>
      </c>
      <c r="C46" s="461" t="s">
        <v>223</v>
      </c>
      <c r="D46" s="461"/>
      <c r="E46" s="461"/>
      <c r="F46" s="461"/>
      <c r="G46" s="461"/>
      <c r="H46" s="461"/>
      <c r="I46" s="461"/>
    </row>
    <row r="47" spans="2:10" ht="90" customHeight="1" x14ac:dyDescent="0.2">
      <c r="B47" s="183" t="s">
        <v>280</v>
      </c>
      <c r="C47" s="462" t="s">
        <v>383</v>
      </c>
      <c r="D47" s="462"/>
      <c r="E47" s="462"/>
      <c r="F47" s="462"/>
      <c r="G47" s="462"/>
      <c r="H47" s="462"/>
      <c r="I47" s="462"/>
    </row>
    <row r="48" spans="2:10" ht="22.5" customHeight="1" x14ac:dyDescent="0.2">
      <c r="B48" s="455" t="s">
        <v>236</v>
      </c>
      <c r="C48" s="455"/>
      <c r="D48" s="455"/>
      <c r="E48" s="455"/>
      <c r="F48" s="455"/>
      <c r="G48" s="455"/>
      <c r="H48" s="455"/>
      <c r="I48" s="455"/>
    </row>
    <row r="49" spans="2:9" ht="22.5" customHeight="1" x14ac:dyDescent="0.2">
      <c r="B49" s="452" t="s">
        <v>281</v>
      </c>
      <c r="C49" s="179" t="s">
        <v>282</v>
      </c>
      <c r="D49" s="453" t="s">
        <v>283</v>
      </c>
      <c r="E49" s="453"/>
      <c r="F49" s="453"/>
      <c r="G49" s="453" t="s">
        <v>284</v>
      </c>
      <c r="H49" s="453"/>
      <c r="I49" s="453"/>
    </row>
    <row r="50" spans="2:9" ht="30.75" customHeight="1" x14ac:dyDescent="0.2">
      <c r="B50" s="452"/>
      <c r="C50" s="184"/>
      <c r="D50" s="454"/>
      <c r="E50" s="454"/>
      <c r="F50" s="454"/>
      <c r="G50" s="454"/>
      <c r="H50" s="454"/>
      <c r="I50" s="454"/>
    </row>
    <row r="51" spans="2:9" ht="32.25" customHeight="1" x14ac:dyDescent="0.2">
      <c r="B51" s="185" t="s">
        <v>285</v>
      </c>
      <c r="C51" s="454" t="s">
        <v>368</v>
      </c>
      <c r="D51" s="454"/>
      <c r="E51" s="454"/>
      <c r="F51" s="454"/>
      <c r="G51" s="454"/>
      <c r="H51" s="454"/>
      <c r="I51" s="454"/>
    </row>
    <row r="52" spans="2:9" ht="28.5" customHeight="1" x14ac:dyDescent="0.2">
      <c r="B52" s="178" t="s">
        <v>286</v>
      </c>
      <c r="C52" s="425" t="s">
        <v>365</v>
      </c>
      <c r="D52" s="425"/>
      <c r="E52" s="425"/>
      <c r="F52" s="425"/>
      <c r="G52" s="425"/>
      <c r="H52" s="425"/>
      <c r="I52" s="425"/>
    </row>
    <row r="53" spans="2:9" ht="30" customHeight="1" x14ac:dyDescent="0.2">
      <c r="B53" s="183" t="s">
        <v>287</v>
      </c>
      <c r="C53" s="424" t="s">
        <v>366</v>
      </c>
      <c r="D53" s="424"/>
      <c r="E53" s="424"/>
      <c r="F53" s="424"/>
      <c r="G53" s="424"/>
      <c r="H53" s="424"/>
      <c r="I53" s="424"/>
    </row>
    <row r="54" spans="2:9" ht="31.5" customHeight="1" x14ac:dyDescent="0.2">
      <c r="B54" s="183" t="s">
        <v>288</v>
      </c>
      <c r="C54" s="424" t="s">
        <v>366</v>
      </c>
      <c r="D54" s="424"/>
      <c r="E54" s="424"/>
      <c r="F54" s="424"/>
      <c r="G54" s="424"/>
      <c r="H54" s="424"/>
      <c r="I54" s="424"/>
    </row>
    <row r="55" spans="2:9" x14ac:dyDescent="0.2">
      <c r="B55" s="44"/>
      <c r="C55" s="45"/>
      <c r="D55" s="45"/>
      <c r="E55" s="46"/>
      <c r="F55" s="46"/>
      <c r="G55" s="47"/>
      <c r="H55" s="48"/>
      <c r="I55" s="45"/>
    </row>
    <row r="56" spans="2:9" x14ac:dyDescent="0.2">
      <c r="B56" s="44"/>
      <c r="C56" s="45"/>
      <c r="D56" s="45"/>
      <c r="E56" s="46"/>
      <c r="F56" s="46"/>
      <c r="G56" s="47"/>
      <c r="H56" s="48"/>
      <c r="I56" s="45"/>
    </row>
    <row r="57" spans="2:9" x14ac:dyDescent="0.2">
      <c r="B57" s="44"/>
      <c r="C57" s="45"/>
      <c r="D57" s="45"/>
      <c r="E57" s="46"/>
      <c r="F57" s="46"/>
      <c r="G57" s="47"/>
      <c r="H57" s="48"/>
      <c r="I57" s="45"/>
    </row>
    <row r="58" spans="2:9" x14ac:dyDescent="0.2">
      <c r="B58" s="44"/>
      <c r="C58" s="45"/>
      <c r="D58" s="45"/>
      <c r="E58" s="46"/>
      <c r="F58" s="46"/>
      <c r="G58" s="47"/>
      <c r="H58" s="48"/>
      <c r="I58" s="45"/>
    </row>
    <row r="59" spans="2:9" x14ac:dyDescent="0.2">
      <c r="B59" s="44"/>
      <c r="C59" s="45"/>
      <c r="D59" s="45"/>
      <c r="E59" s="46"/>
      <c r="F59" s="46"/>
      <c r="G59" s="47"/>
      <c r="H59" s="48"/>
      <c r="I59" s="45"/>
    </row>
    <row r="60" spans="2:9" ht="25.5" customHeight="1" x14ac:dyDescent="0.2">
      <c r="B60" s="44"/>
      <c r="C60" s="45"/>
      <c r="D60" s="45"/>
      <c r="E60" s="46"/>
      <c r="F60" s="46"/>
      <c r="G60" s="47"/>
      <c r="H60" s="48"/>
      <c r="I60" s="45"/>
    </row>
  </sheetData>
  <sheetProtection algorithmName="SHA-512" hashValue="13CaoUpJ7Y0DpmLa/7aHuoMSYXK3JcJjufRlCw364VdJ17PxMJzWxhRXxAAYG8qZr4sjs5ymAR+6IefmxWSz5g==" saltValue="ptvx45WA5CDnMq8vRZelS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C20:E20"/>
    <mergeCell ref="F20:I20"/>
    <mergeCell ref="C21:E21"/>
    <mergeCell ref="F21:I21"/>
    <mergeCell ref="C22:E22"/>
    <mergeCell ref="B18:B19"/>
    <mergeCell ref="C18:E18"/>
    <mergeCell ref="F18:I18"/>
    <mergeCell ref="C19:E19"/>
    <mergeCell ref="F19:I19"/>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pageMargins left="0.7" right="0.7" top="0.75" bottom="0.75" header="0.3" footer="0.3"/>
  <pageSetup orientation="portrait" r:id="rId1"/>
  <ignoredErrors>
    <ignoredError sqref="F29:G38 G27 F28:G28 I28 H29:I38 H27 H28" unlockedFormula="1"/>
  </ignoredErrors>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38100</xdr:rowOff>
              </from>
              <to>
                <xdr:col>8</xdr:col>
                <xdr:colOff>1447800</xdr:colOff>
                <xdr:row>2</xdr:row>
                <xdr:rowOff>123825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P54"/>
  <sheetViews>
    <sheetView topLeftCell="A25" zoomScaleNormal="100" workbookViewId="0">
      <selection activeCell="D31" sqref="D31"/>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0" width="11.42578125" style="3"/>
    <col min="11" max="11" width="56.7109375" style="3" customWidth="1"/>
    <col min="12" max="16" width="11.42578125" style="3"/>
    <col min="17" max="16384" width="11.42578125" style="7"/>
  </cols>
  <sheetData>
    <row r="1" spans="2:9" ht="37.5" customHeight="1" x14ac:dyDescent="0.2">
      <c r="B1" s="481"/>
      <c r="C1" s="482" t="s">
        <v>25</v>
      </c>
      <c r="D1" s="482"/>
      <c r="E1" s="482"/>
      <c r="F1" s="482"/>
      <c r="G1" s="482"/>
      <c r="H1" s="482"/>
      <c r="I1" s="482"/>
    </row>
    <row r="2" spans="2:9" ht="37.5" customHeight="1" x14ac:dyDescent="0.2">
      <c r="B2" s="481"/>
      <c r="C2" s="482" t="s">
        <v>239</v>
      </c>
      <c r="D2" s="482"/>
      <c r="E2" s="482"/>
      <c r="F2" s="482"/>
      <c r="G2" s="482"/>
      <c r="H2" s="482"/>
      <c r="I2" s="482"/>
    </row>
    <row r="3" spans="2:9" ht="37.5" customHeight="1" x14ac:dyDescent="0.2">
      <c r="B3" s="481"/>
      <c r="C3" s="482" t="s">
        <v>240</v>
      </c>
      <c r="D3" s="482"/>
      <c r="E3" s="482"/>
      <c r="F3" s="482" t="s">
        <v>241</v>
      </c>
      <c r="G3" s="482"/>
      <c r="H3" s="482"/>
      <c r="I3" s="482"/>
    </row>
    <row r="4" spans="2:9" ht="23.25" customHeight="1" x14ac:dyDescent="0.2">
      <c r="B4" s="480"/>
      <c r="C4" s="480"/>
      <c r="D4" s="480"/>
      <c r="E4" s="480"/>
      <c r="F4" s="480"/>
      <c r="G4" s="480"/>
      <c r="H4" s="480"/>
      <c r="I4" s="480"/>
    </row>
    <row r="5" spans="2:9" ht="24" customHeight="1" x14ac:dyDescent="0.2">
      <c r="B5" s="455" t="s">
        <v>234</v>
      </c>
      <c r="C5" s="455"/>
      <c r="D5" s="455"/>
      <c r="E5" s="455"/>
      <c r="F5" s="455"/>
      <c r="G5" s="455"/>
      <c r="H5" s="455"/>
      <c r="I5" s="455"/>
    </row>
    <row r="6" spans="2:9" ht="36" customHeight="1" x14ac:dyDescent="0.2">
      <c r="B6" s="176" t="s">
        <v>242</v>
      </c>
      <c r="C6" s="177">
        <v>3</v>
      </c>
      <c r="D6" s="453" t="s">
        <v>243</v>
      </c>
      <c r="E6" s="453"/>
      <c r="F6" s="454" t="s">
        <v>312</v>
      </c>
      <c r="G6" s="454"/>
      <c r="H6" s="454"/>
      <c r="I6" s="454"/>
    </row>
    <row r="7" spans="2:9" ht="30.75" customHeight="1" x14ac:dyDescent="0.2">
      <c r="B7" s="176" t="s">
        <v>244</v>
      </c>
      <c r="C7" s="177" t="s">
        <v>76</v>
      </c>
      <c r="D7" s="453" t="s">
        <v>245</v>
      </c>
      <c r="E7" s="453"/>
      <c r="F7" s="454" t="s">
        <v>290</v>
      </c>
      <c r="G7" s="454"/>
      <c r="H7" s="178" t="s">
        <v>246</v>
      </c>
      <c r="I7" s="177" t="s">
        <v>76</v>
      </c>
    </row>
    <row r="8" spans="2:9" ht="30.75" customHeight="1" x14ac:dyDescent="0.2">
      <c r="B8" s="176" t="s">
        <v>247</v>
      </c>
      <c r="C8" s="454" t="s">
        <v>291</v>
      </c>
      <c r="D8" s="454"/>
      <c r="E8" s="454"/>
      <c r="F8" s="454"/>
      <c r="G8" s="178" t="s">
        <v>248</v>
      </c>
      <c r="H8" s="454">
        <v>7560</v>
      </c>
      <c r="I8" s="454"/>
    </row>
    <row r="9" spans="2:9" ht="30.75" customHeight="1" x14ac:dyDescent="0.2">
      <c r="B9" s="176" t="s">
        <v>48</v>
      </c>
      <c r="C9" s="466" t="s">
        <v>65</v>
      </c>
      <c r="D9" s="466"/>
      <c r="E9" s="466"/>
      <c r="F9" s="466"/>
      <c r="G9" s="178" t="s">
        <v>249</v>
      </c>
      <c r="H9" s="454" t="s">
        <v>165</v>
      </c>
      <c r="I9" s="454"/>
    </row>
    <row r="10" spans="2:9" ht="30.75" customHeight="1" x14ac:dyDescent="0.2">
      <c r="B10" s="176" t="s">
        <v>250</v>
      </c>
      <c r="C10" s="454" t="s">
        <v>357</v>
      </c>
      <c r="D10" s="454"/>
      <c r="E10" s="454"/>
      <c r="F10" s="454"/>
      <c r="G10" s="454"/>
      <c r="H10" s="454"/>
      <c r="I10" s="454"/>
    </row>
    <row r="11" spans="2:9" ht="30.75" customHeight="1" x14ac:dyDescent="0.2">
      <c r="B11" s="176" t="s">
        <v>251</v>
      </c>
      <c r="C11" s="466" t="s">
        <v>292</v>
      </c>
      <c r="D11" s="466"/>
      <c r="E11" s="466"/>
      <c r="F11" s="466"/>
      <c r="G11" s="466"/>
      <c r="H11" s="466"/>
      <c r="I11" s="466"/>
    </row>
    <row r="12" spans="2:9" ht="30.75" customHeight="1" x14ac:dyDescent="0.2">
      <c r="B12" s="176" t="s">
        <v>254</v>
      </c>
      <c r="C12" s="465" t="s">
        <v>351</v>
      </c>
      <c r="D12" s="465"/>
      <c r="E12" s="465"/>
      <c r="F12" s="465"/>
      <c r="G12" s="178" t="s">
        <v>252</v>
      </c>
      <c r="H12" s="456" t="s">
        <v>91</v>
      </c>
      <c r="I12" s="456"/>
    </row>
    <row r="13" spans="2:9" ht="30.75" customHeight="1" x14ac:dyDescent="0.2">
      <c r="B13" s="176" t="s">
        <v>255</v>
      </c>
      <c r="C13" s="468">
        <v>45292</v>
      </c>
      <c r="D13" s="468"/>
      <c r="E13" s="468"/>
      <c r="F13" s="468"/>
      <c r="G13" s="178" t="s">
        <v>253</v>
      </c>
      <c r="H13" s="466" t="s">
        <v>70</v>
      </c>
      <c r="I13" s="466"/>
    </row>
    <row r="14" spans="2:9" ht="46.5" customHeight="1" x14ac:dyDescent="0.2">
      <c r="B14" s="176" t="s">
        <v>256</v>
      </c>
      <c r="C14" s="479" t="s">
        <v>313</v>
      </c>
      <c r="D14" s="479"/>
      <c r="E14" s="479"/>
      <c r="F14" s="479"/>
      <c r="G14" s="479"/>
      <c r="H14" s="479"/>
      <c r="I14" s="479"/>
    </row>
    <row r="15" spans="2:9" ht="30.75" customHeight="1" x14ac:dyDescent="0.2">
      <c r="B15" s="176" t="s">
        <v>257</v>
      </c>
      <c r="C15" s="465" t="s">
        <v>359</v>
      </c>
      <c r="D15" s="465"/>
      <c r="E15" s="465"/>
      <c r="F15" s="465"/>
      <c r="G15" s="465"/>
      <c r="H15" s="465"/>
      <c r="I15" s="465"/>
    </row>
    <row r="16" spans="2:9" ht="20.25" customHeight="1" x14ac:dyDescent="0.2">
      <c r="B16" s="176" t="s">
        <v>258</v>
      </c>
      <c r="C16" s="454" t="s">
        <v>315</v>
      </c>
      <c r="D16" s="454"/>
      <c r="E16" s="454"/>
      <c r="F16" s="454"/>
      <c r="G16" s="454"/>
      <c r="H16" s="454"/>
      <c r="I16" s="454"/>
    </row>
    <row r="17" spans="2:10" ht="30.75" customHeight="1" x14ac:dyDescent="0.2">
      <c r="B17" s="176" t="s">
        <v>259</v>
      </c>
      <c r="C17" s="466" t="s">
        <v>314</v>
      </c>
      <c r="D17" s="466"/>
      <c r="E17" s="466"/>
      <c r="F17" s="466"/>
      <c r="G17" s="466"/>
      <c r="H17" s="466"/>
      <c r="I17" s="466"/>
    </row>
    <row r="18" spans="2:10" ht="18" customHeight="1" x14ac:dyDescent="0.2">
      <c r="B18" s="452" t="s">
        <v>265</v>
      </c>
      <c r="C18" s="463" t="s">
        <v>237</v>
      </c>
      <c r="D18" s="463"/>
      <c r="E18" s="463"/>
      <c r="F18" s="463" t="s">
        <v>238</v>
      </c>
      <c r="G18" s="463"/>
      <c r="H18" s="463"/>
      <c r="I18" s="463"/>
    </row>
    <row r="19" spans="2:10" ht="39.75" customHeight="1" x14ac:dyDescent="0.2">
      <c r="B19" s="452"/>
      <c r="C19" s="454" t="s">
        <v>316</v>
      </c>
      <c r="D19" s="454"/>
      <c r="E19" s="454"/>
      <c r="F19" s="454" t="s">
        <v>317</v>
      </c>
      <c r="G19" s="454"/>
      <c r="H19" s="454"/>
      <c r="I19" s="454"/>
    </row>
    <row r="20" spans="2:10" ht="39.75" customHeight="1" x14ac:dyDescent="0.2">
      <c r="B20" s="176" t="s">
        <v>266</v>
      </c>
      <c r="C20" s="466" t="s">
        <v>318</v>
      </c>
      <c r="D20" s="466"/>
      <c r="E20" s="466"/>
      <c r="F20" s="456" t="s">
        <v>319</v>
      </c>
      <c r="G20" s="456"/>
      <c r="H20" s="456"/>
      <c r="I20" s="456"/>
    </row>
    <row r="21" spans="2:10" ht="60" customHeight="1" x14ac:dyDescent="0.2">
      <c r="B21" s="176" t="s">
        <v>267</v>
      </c>
      <c r="C21" s="462" t="s">
        <v>320</v>
      </c>
      <c r="D21" s="462"/>
      <c r="E21" s="462"/>
      <c r="F21" s="454" t="s">
        <v>321</v>
      </c>
      <c r="G21" s="454"/>
      <c r="H21" s="454"/>
      <c r="I21" s="454"/>
    </row>
    <row r="22" spans="2:10" ht="23.25" customHeight="1" x14ac:dyDescent="0.2">
      <c r="B22" s="176" t="s">
        <v>268</v>
      </c>
      <c r="C22" s="464">
        <v>45292</v>
      </c>
      <c r="D22" s="464"/>
      <c r="E22" s="464"/>
      <c r="F22" s="178" t="s">
        <v>271</v>
      </c>
      <c r="G22" s="207">
        <v>48025</v>
      </c>
      <c r="H22" s="178" t="s">
        <v>275</v>
      </c>
      <c r="I22" s="207">
        <f>G22+G27</f>
        <v>49000</v>
      </c>
      <c r="J22" s="170"/>
    </row>
    <row r="23" spans="2:10" ht="27" customHeight="1" x14ac:dyDescent="0.2">
      <c r="B23" s="176" t="s">
        <v>269</v>
      </c>
      <c r="C23" s="464">
        <v>45443</v>
      </c>
      <c r="D23" s="464"/>
      <c r="E23" s="464"/>
      <c r="F23" s="178" t="s">
        <v>272</v>
      </c>
      <c r="G23" s="465">
        <v>975</v>
      </c>
      <c r="H23" s="465"/>
      <c r="I23" s="465"/>
    </row>
    <row r="24" spans="2:10" ht="36" customHeight="1" x14ac:dyDescent="0.2">
      <c r="B24" s="176" t="s">
        <v>270</v>
      </c>
      <c r="C24" s="456" t="s">
        <v>88</v>
      </c>
      <c r="D24" s="456"/>
      <c r="E24" s="456"/>
      <c r="F24" s="176" t="s">
        <v>274</v>
      </c>
      <c r="G24" s="457" t="s">
        <v>360</v>
      </c>
      <c r="H24" s="457"/>
      <c r="I24" s="457"/>
    </row>
    <row r="25" spans="2:10" ht="22.5" customHeight="1" x14ac:dyDescent="0.2">
      <c r="B25" s="455" t="s">
        <v>235</v>
      </c>
      <c r="C25" s="455"/>
      <c r="D25" s="455"/>
      <c r="E25" s="455"/>
      <c r="F25" s="455"/>
      <c r="G25" s="455"/>
      <c r="H25" s="455"/>
      <c r="I25" s="455"/>
    </row>
    <row r="26" spans="2:10" ht="43.5" customHeight="1" x14ac:dyDescent="0.2">
      <c r="B26" s="179" t="s">
        <v>105</v>
      </c>
      <c r="C26" s="179" t="s">
        <v>261</v>
      </c>
      <c r="D26" s="179" t="s">
        <v>260</v>
      </c>
      <c r="E26" s="179" t="s">
        <v>264</v>
      </c>
      <c r="F26" s="179" t="s">
        <v>361</v>
      </c>
      <c r="G26" s="179" t="s">
        <v>262</v>
      </c>
      <c r="H26" s="179" t="s">
        <v>276</v>
      </c>
      <c r="I26" s="179" t="s">
        <v>273</v>
      </c>
    </row>
    <row r="27" spans="2:10" ht="19.5" customHeight="1" x14ac:dyDescent="0.2">
      <c r="B27" s="206" t="s">
        <v>113</v>
      </c>
      <c r="C27" s="208">
        <v>0</v>
      </c>
      <c r="D27" s="208">
        <v>0</v>
      </c>
      <c r="E27" s="189">
        <f>IF(OR(C27=0,C27=""),0,D27/C27)</f>
        <v>0</v>
      </c>
      <c r="F27" s="477">
        <f>SUM(C27:C38)</f>
        <v>975</v>
      </c>
      <c r="G27" s="477">
        <f>SUM(D27:D38)</f>
        <v>975</v>
      </c>
      <c r="H27" s="202">
        <f>+(D27*100%)/$G$23</f>
        <v>0</v>
      </c>
      <c r="I27" s="442">
        <f>I22/(G22+G23)</f>
        <v>1</v>
      </c>
    </row>
    <row r="28" spans="2:10" ht="19.5" customHeight="1" x14ac:dyDescent="0.2">
      <c r="B28" s="206" t="s">
        <v>114</v>
      </c>
      <c r="C28" s="208">
        <v>150</v>
      </c>
      <c r="D28" s="208">
        <v>150</v>
      </c>
      <c r="E28" s="189">
        <f t="shared" ref="E28:E31" si="0">IF(OR(C28=0,C28=""),0,D28/C28)</f>
        <v>1</v>
      </c>
      <c r="F28" s="477"/>
      <c r="G28" s="477"/>
      <c r="H28" s="202">
        <f t="shared" ref="H28" si="1">+(D28*100%)/$G$23</f>
        <v>0.15384615384615385</v>
      </c>
      <c r="I28" s="442"/>
    </row>
    <row r="29" spans="2:10" ht="19.5" customHeight="1" x14ac:dyDescent="0.2">
      <c r="B29" s="206" t="s">
        <v>115</v>
      </c>
      <c r="C29" s="208">
        <v>350</v>
      </c>
      <c r="D29" s="209">
        <v>350</v>
      </c>
      <c r="E29" s="189">
        <f t="shared" si="0"/>
        <v>1</v>
      </c>
      <c r="F29" s="477"/>
      <c r="G29" s="477"/>
      <c r="H29" s="202">
        <f t="shared" ref="H29:H38" si="2">+IF(D29="","",((D29*100%)/$G$23)+H28)</f>
        <v>0.51282051282051277</v>
      </c>
      <c r="I29" s="442"/>
    </row>
    <row r="30" spans="2:10" ht="19.5" customHeight="1" x14ac:dyDescent="0.2">
      <c r="B30" s="206" t="s">
        <v>116</v>
      </c>
      <c r="C30" s="208">
        <v>350</v>
      </c>
      <c r="D30" s="210">
        <v>350</v>
      </c>
      <c r="E30" s="189">
        <f t="shared" si="0"/>
        <v>1</v>
      </c>
      <c r="F30" s="477"/>
      <c r="G30" s="477"/>
      <c r="H30" s="202">
        <f t="shared" si="2"/>
        <v>0.87179487179487181</v>
      </c>
      <c r="I30" s="442"/>
    </row>
    <row r="31" spans="2:10" ht="19.5" customHeight="1" x14ac:dyDescent="0.2">
      <c r="B31" s="206" t="s">
        <v>117</v>
      </c>
      <c r="C31" s="208">
        <v>125</v>
      </c>
      <c r="D31" s="208">
        <v>125</v>
      </c>
      <c r="E31" s="189">
        <f t="shared" si="0"/>
        <v>1</v>
      </c>
      <c r="F31" s="477"/>
      <c r="G31" s="477"/>
      <c r="H31" s="202">
        <f t="shared" si="2"/>
        <v>1</v>
      </c>
      <c r="I31" s="442"/>
    </row>
    <row r="32" spans="2:10" ht="19.5" customHeight="1" x14ac:dyDescent="0.2">
      <c r="B32" s="206" t="s">
        <v>118</v>
      </c>
      <c r="C32" s="172"/>
      <c r="D32" s="172"/>
      <c r="E32" s="189"/>
      <c r="F32" s="477"/>
      <c r="G32" s="477"/>
      <c r="H32" s="202" t="str">
        <f t="shared" si="2"/>
        <v/>
      </c>
      <c r="I32" s="442"/>
    </row>
    <row r="33" spans="2:12" ht="19.5" customHeight="1" x14ac:dyDescent="0.2">
      <c r="B33" s="206" t="s">
        <v>119</v>
      </c>
      <c r="C33" s="172"/>
      <c r="D33" s="172"/>
      <c r="E33" s="189"/>
      <c r="F33" s="477"/>
      <c r="G33" s="477"/>
      <c r="H33" s="202" t="str">
        <f t="shared" si="2"/>
        <v/>
      </c>
      <c r="I33" s="442"/>
    </row>
    <row r="34" spans="2:12" ht="19.5" customHeight="1" x14ac:dyDescent="0.2">
      <c r="B34" s="206" t="s">
        <v>120</v>
      </c>
      <c r="C34" s="172"/>
      <c r="D34" s="172"/>
      <c r="E34" s="189"/>
      <c r="F34" s="477"/>
      <c r="G34" s="477"/>
      <c r="H34" s="202" t="str">
        <f t="shared" si="2"/>
        <v/>
      </c>
      <c r="I34" s="442"/>
    </row>
    <row r="35" spans="2:12" ht="19.5" customHeight="1" x14ac:dyDescent="0.2">
      <c r="B35" s="206" t="s">
        <v>121</v>
      </c>
      <c r="C35" s="172"/>
      <c r="D35" s="172"/>
      <c r="E35" s="189"/>
      <c r="F35" s="477"/>
      <c r="G35" s="477"/>
      <c r="H35" s="202" t="str">
        <f t="shared" si="2"/>
        <v/>
      </c>
      <c r="I35" s="442"/>
    </row>
    <row r="36" spans="2:12" ht="19.5" customHeight="1" x14ac:dyDescent="0.2">
      <c r="B36" s="206" t="s">
        <v>122</v>
      </c>
      <c r="C36" s="172"/>
      <c r="D36" s="172"/>
      <c r="E36" s="189"/>
      <c r="F36" s="477"/>
      <c r="G36" s="477"/>
      <c r="H36" s="202" t="str">
        <f t="shared" si="2"/>
        <v/>
      </c>
      <c r="I36" s="442"/>
    </row>
    <row r="37" spans="2:12" ht="19.5" customHeight="1" x14ac:dyDescent="0.25">
      <c r="B37" s="206" t="s">
        <v>123</v>
      </c>
      <c r="C37" s="172"/>
      <c r="D37" s="172"/>
      <c r="E37" s="189"/>
      <c r="F37" s="477"/>
      <c r="G37" s="477"/>
      <c r="H37" s="202" t="str">
        <f t="shared" si="2"/>
        <v/>
      </c>
      <c r="I37" s="442"/>
      <c r="J37"/>
      <c r="K37"/>
      <c r="L37"/>
    </row>
    <row r="38" spans="2:12" ht="19.5" customHeight="1" x14ac:dyDescent="0.2">
      <c r="B38" s="206" t="s">
        <v>124</v>
      </c>
      <c r="C38" s="172"/>
      <c r="D38" s="172"/>
      <c r="E38" s="189"/>
      <c r="F38" s="477"/>
      <c r="G38" s="477"/>
      <c r="H38" s="202" t="str">
        <f t="shared" si="2"/>
        <v/>
      </c>
      <c r="I38" s="442"/>
    </row>
    <row r="39" spans="2:12" ht="223.5" customHeight="1" x14ac:dyDescent="0.2">
      <c r="B39" s="183" t="s">
        <v>277</v>
      </c>
      <c r="C39" s="478" t="s">
        <v>384</v>
      </c>
      <c r="D39" s="478"/>
      <c r="E39" s="478"/>
      <c r="F39" s="478"/>
      <c r="G39" s="478"/>
      <c r="H39" s="478"/>
      <c r="I39" s="478"/>
    </row>
    <row r="40" spans="2:12" ht="54.75" customHeight="1" x14ac:dyDescent="0.2">
      <c r="B40" s="460"/>
      <c r="C40" s="460"/>
      <c r="D40" s="460"/>
      <c r="E40" s="460"/>
      <c r="F40" s="460"/>
      <c r="G40" s="460"/>
      <c r="H40" s="460"/>
      <c r="I40" s="460"/>
    </row>
    <row r="41" spans="2:12" ht="34.5" customHeight="1" x14ac:dyDescent="0.2">
      <c r="B41" s="460"/>
      <c r="C41" s="460"/>
      <c r="D41" s="460"/>
      <c r="E41" s="460"/>
      <c r="F41" s="460"/>
      <c r="G41" s="460"/>
      <c r="H41" s="460"/>
      <c r="I41" s="460"/>
    </row>
    <row r="42" spans="2:12" ht="49.5" customHeight="1" x14ac:dyDescent="0.2">
      <c r="B42" s="460"/>
      <c r="C42" s="460"/>
      <c r="D42" s="460"/>
      <c r="E42" s="460"/>
      <c r="F42" s="460"/>
      <c r="G42" s="460"/>
      <c r="H42" s="460"/>
      <c r="I42" s="460"/>
    </row>
    <row r="43" spans="2:12" ht="27.75" customHeight="1" x14ac:dyDescent="0.2">
      <c r="B43" s="460"/>
      <c r="C43" s="460"/>
      <c r="D43" s="460"/>
      <c r="E43" s="460"/>
      <c r="F43" s="460"/>
      <c r="G43" s="460"/>
      <c r="H43" s="460"/>
      <c r="I43" s="460"/>
    </row>
    <row r="44" spans="2:12" ht="21.75" customHeight="1" x14ac:dyDescent="0.2">
      <c r="B44" s="460"/>
      <c r="C44" s="460"/>
      <c r="D44" s="460"/>
      <c r="E44" s="460"/>
      <c r="F44" s="460"/>
      <c r="G44" s="460"/>
      <c r="H44" s="460"/>
      <c r="I44" s="460"/>
    </row>
    <row r="45" spans="2:12" ht="117" customHeight="1" x14ac:dyDescent="0.2">
      <c r="B45" s="176" t="s">
        <v>278</v>
      </c>
      <c r="C45" s="478" t="s">
        <v>375</v>
      </c>
      <c r="D45" s="478"/>
      <c r="E45" s="478"/>
      <c r="F45" s="478"/>
      <c r="G45" s="478"/>
      <c r="H45" s="478"/>
      <c r="I45" s="478"/>
      <c r="K45" s="190"/>
    </row>
    <row r="46" spans="2:12" ht="42.75" customHeight="1" x14ac:dyDescent="0.2">
      <c r="B46" s="176" t="s">
        <v>279</v>
      </c>
      <c r="C46" s="461" t="s">
        <v>223</v>
      </c>
      <c r="D46" s="461"/>
      <c r="E46" s="461"/>
      <c r="F46" s="461"/>
      <c r="G46" s="461"/>
      <c r="H46" s="461"/>
      <c r="I46" s="461"/>
    </row>
    <row r="47" spans="2:12" ht="214.5" customHeight="1" x14ac:dyDescent="0.2">
      <c r="B47" s="183" t="s">
        <v>280</v>
      </c>
      <c r="C47" s="462" t="s">
        <v>385</v>
      </c>
      <c r="D47" s="462"/>
      <c r="E47" s="462"/>
      <c r="F47" s="462"/>
      <c r="G47" s="462"/>
      <c r="H47" s="462"/>
      <c r="I47" s="462"/>
    </row>
    <row r="48" spans="2:12" ht="22.5" customHeight="1" x14ac:dyDescent="0.2">
      <c r="B48" s="455" t="s">
        <v>236</v>
      </c>
      <c r="C48" s="455"/>
      <c r="D48" s="455"/>
      <c r="E48" s="455"/>
      <c r="F48" s="455"/>
      <c r="G48" s="455"/>
      <c r="H48" s="455"/>
      <c r="I48" s="455"/>
    </row>
    <row r="49" spans="2:9" ht="22.5" customHeight="1" x14ac:dyDescent="0.2">
      <c r="B49" s="452" t="s">
        <v>281</v>
      </c>
      <c r="C49" s="179" t="s">
        <v>282</v>
      </c>
      <c r="D49" s="453" t="s">
        <v>283</v>
      </c>
      <c r="E49" s="453"/>
      <c r="F49" s="453"/>
      <c r="G49" s="453" t="s">
        <v>284</v>
      </c>
      <c r="H49" s="453"/>
      <c r="I49" s="453"/>
    </row>
    <row r="50" spans="2:9" ht="30.75" customHeight="1" x14ac:dyDescent="0.2">
      <c r="B50" s="452"/>
      <c r="C50" s="184"/>
      <c r="D50" s="454"/>
      <c r="E50" s="454"/>
      <c r="F50" s="454"/>
      <c r="G50" s="454"/>
      <c r="H50" s="454"/>
      <c r="I50" s="454"/>
    </row>
    <row r="51" spans="2:9" ht="32.25" customHeight="1" x14ac:dyDescent="0.2">
      <c r="B51" s="185" t="s">
        <v>285</v>
      </c>
      <c r="C51" s="454" t="s">
        <v>368</v>
      </c>
      <c r="D51" s="454"/>
      <c r="E51" s="454"/>
      <c r="F51" s="454"/>
      <c r="G51" s="454"/>
      <c r="H51" s="454"/>
      <c r="I51" s="454"/>
    </row>
    <row r="52" spans="2:9" ht="28.5" customHeight="1" x14ac:dyDescent="0.2">
      <c r="B52" s="178" t="s">
        <v>286</v>
      </c>
      <c r="C52" s="425" t="s">
        <v>365</v>
      </c>
      <c r="D52" s="425"/>
      <c r="E52" s="425"/>
      <c r="F52" s="425"/>
      <c r="G52" s="425"/>
      <c r="H52" s="425"/>
      <c r="I52" s="425"/>
    </row>
    <row r="53" spans="2:9" ht="30" customHeight="1" x14ac:dyDescent="0.2">
      <c r="B53" s="183" t="s">
        <v>287</v>
      </c>
      <c r="C53" s="424" t="s">
        <v>366</v>
      </c>
      <c r="D53" s="424"/>
      <c r="E53" s="424"/>
      <c r="F53" s="424"/>
      <c r="G53" s="424"/>
      <c r="H53" s="424"/>
      <c r="I53" s="424"/>
    </row>
    <row r="54" spans="2:9" ht="31.5" customHeight="1" x14ac:dyDescent="0.2">
      <c r="B54" s="183" t="s">
        <v>288</v>
      </c>
      <c r="C54" s="424" t="s">
        <v>366</v>
      </c>
      <c r="D54" s="424"/>
      <c r="E54" s="424"/>
      <c r="F54" s="424"/>
      <c r="G54" s="424"/>
      <c r="H54" s="424"/>
      <c r="I54" s="424"/>
    </row>
  </sheetData>
  <sheetProtection algorithmName="SHA-512" hashValue="qn1RmUMObSSM5+OZkA1VIdKkoPkzG/kuNeCt6FTCaq7H/XWyEWS4wcXEQNLPGdp9KLHfnRJjHjcKZseeYgq/xA==" saltValue="6eQLh93f+EAL6wD5W81ob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pageMargins left="0.7" right="0.7" top="0.75" bottom="0.75" header="0.3" footer="0.3"/>
  <pageSetup orientation="portrait" r:id="rId1"/>
  <ignoredErrors>
    <ignoredError sqref="F28:H38 G27:H27" unlockedFormula="1"/>
  </ignoredErrors>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Q54"/>
  <sheetViews>
    <sheetView topLeftCell="A25" zoomScaleNormal="100" workbookViewId="0">
      <selection activeCell="B40" sqref="B40:I44"/>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0" width="26.85546875" style="3" customWidth="1"/>
    <col min="11" max="17" width="11.42578125" style="3"/>
    <col min="18" max="16384" width="11.42578125" style="7"/>
  </cols>
  <sheetData>
    <row r="1" spans="2:9" ht="37.5" customHeight="1" x14ac:dyDescent="0.2">
      <c r="B1" s="422"/>
      <c r="C1" s="289" t="s">
        <v>25</v>
      </c>
      <c r="D1" s="289"/>
      <c r="E1" s="289"/>
      <c r="F1" s="289"/>
      <c r="G1" s="289"/>
      <c r="H1" s="289"/>
      <c r="I1" s="423"/>
    </row>
    <row r="2" spans="2:9" ht="37.5" customHeight="1" x14ac:dyDescent="0.2">
      <c r="B2" s="422"/>
      <c r="C2" s="289" t="s">
        <v>239</v>
      </c>
      <c r="D2" s="289"/>
      <c r="E2" s="289"/>
      <c r="F2" s="289"/>
      <c r="G2" s="289"/>
      <c r="H2" s="289"/>
      <c r="I2" s="423"/>
    </row>
    <row r="3" spans="2:9" ht="37.5" customHeight="1" x14ac:dyDescent="0.2">
      <c r="B3" s="422"/>
      <c r="C3" s="289" t="s">
        <v>240</v>
      </c>
      <c r="D3" s="289"/>
      <c r="E3" s="289"/>
      <c r="F3" s="289" t="s">
        <v>241</v>
      </c>
      <c r="G3" s="289"/>
      <c r="H3" s="289"/>
      <c r="I3" s="423"/>
    </row>
    <row r="4" spans="2:9" ht="23.25" customHeight="1" x14ac:dyDescent="0.2">
      <c r="B4" s="426"/>
      <c r="C4" s="426"/>
      <c r="D4" s="426"/>
      <c r="E4" s="426"/>
      <c r="F4" s="426"/>
      <c r="G4" s="426"/>
      <c r="H4" s="426"/>
      <c r="I4" s="426"/>
    </row>
    <row r="5" spans="2:9" ht="24" customHeight="1" x14ac:dyDescent="0.2">
      <c r="B5" s="485" t="s">
        <v>234</v>
      </c>
      <c r="C5" s="485"/>
      <c r="D5" s="485"/>
      <c r="E5" s="485"/>
      <c r="F5" s="485"/>
      <c r="G5" s="485"/>
      <c r="H5" s="485"/>
      <c r="I5" s="485"/>
    </row>
    <row r="6" spans="2:9" ht="36" customHeight="1" x14ac:dyDescent="0.2">
      <c r="B6" s="176" t="s">
        <v>242</v>
      </c>
      <c r="C6" s="177">
        <v>4</v>
      </c>
      <c r="D6" s="453" t="s">
        <v>243</v>
      </c>
      <c r="E6" s="453"/>
      <c r="F6" s="454" t="s">
        <v>322</v>
      </c>
      <c r="G6" s="454"/>
      <c r="H6" s="454"/>
      <c r="I6" s="454"/>
    </row>
    <row r="7" spans="2:9" ht="30.75" customHeight="1" x14ac:dyDescent="0.2">
      <c r="B7" s="176" t="s">
        <v>244</v>
      </c>
      <c r="C7" s="177" t="s">
        <v>76</v>
      </c>
      <c r="D7" s="453" t="s">
        <v>245</v>
      </c>
      <c r="E7" s="453"/>
      <c r="F7" s="454" t="s">
        <v>290</v>
      </c>
      <c r="G7" s="454"/>
      <c r="H7" s="178" t="s">
        <v>246</v>
      </c>
      <c r="I7" s="177" t="s">
        <v>76</v>
      </c>
    </row>
    <row r="8" spans="2:9" ht="30.75" customHeight="1" x14ac:dyDescent="0.2">
      <c r="B8" s="176" t="s">
        <v>247</v>
      </c>
      <c r="C8" s="454" t="s">
        <v>291</v>
      </c>
      <c r="D8" s="454"/>
      <c r="E8" s="454"/>
      <c r="F8" s="454"/>
      <c r="G8" s="178" t="s">
        <v>248</v>
      </c>
      <c r="H8" s="454">
        <v>7560</v>
      </c>
      <c r="I8" s="454"/>
    </row>
    <row r="9" spans="2:9" ht="30.75" customHeight="1" x14ac:dyDescent="0.2">
      <c r="B9" s="176" t="s">
        <v>48</v>
      </c>
      <c r="C9" s="466" t="s">
        <v>65</v>
      </c>
      <c r="D9" s="466"/>
      <c r="E9" s="466"/>
      <c r="F9" s="466"/>
      <c r="G9" s="178" t="s">
        <v>249</v>
      </c>
      <c r="H9" s="454" t="s">
        <v>165</v>
      </c>
      <c r="I9" s="454"/>
    </row>
    <row r="10" spans="2:9" ht="30.75" customHeight="1" x14ac:dyDescent="0.2">
      <c r="B10" s="176" t="s">
        <v>250</v>
      </c>
      <c r="C10" s="454" t="s">
        <v>357</v>
      </c>
      <c r="D10" s="454"/>
      <c r="E10" s="454"/>
      <c r="F10" s="454"/>
      <c r="G10" s="454"/>
      <c r="H10" s="454"/>
      <c r="I10" s="454"/>
    </row>
    <row r="11" spans="2:9" ht="30.75" customHeight="1" x14ac:dyDescent="0.2">
      <c r="B11" s="176" t="s">
        <v>251</v>
      </c>
      <c r="C11" s="466" t="s">
        <v>292</v>
      </c>
      <c r="D11" s="466"/>
      <c r="E11" s="466"/>
      <c r="F11" s="466"/>
      <c r="G11" s="466"/>
      <c r="H11" s="466"/>
      <c r="I11" s="466"/>
    </row>
    <row r="12" spans="2:9" ht="30.75" customHeight="1" x14ac:dyDescent="0.2">
      <c r="B12" s="176" t="s">
        <v>254</v>
      </c>
      <c r="C12" s="465" t="s">
        <v>352</v>
      </c>
      <c r="D12" s="465"/>
      <c r="E12" s="465"/>
      <c r="F12" s="465"/>
      <c r="G12" s="178" t="s">
        <v>252</v>
      </c>
      <c r="H12" s="456" t="s">
        <v>91</v>
      </c>
      <c r="I12" s="456"/>
    </row>
    <row r="13" spans="2:9" ht="30.75" customHeight="1" x14ac:dyDescent="0.2">
      <c r="B13" s="176" t="s">
        <v>255</v>
      </c>
      <c r="C13" s="468">
        <v>45292</v>
      </c>
      <c r="D13" s="468"/>
      <c r="E13" s="468"/>
      <c r="F13" s="468"/>
      <c r="G13" s="178" t="s">
        <v>253</v>
      </c>
      <c r="H13" s="466" t="s">
        <v>70</v>
      </c>
      <c r="I13" s="466"/>
    </row>
    <row r="14" spans="2:9" ht="64.5" customHeight="1" x14ac:dyDescent="0.2">
      <c r="B14" s="176" t="s">
        <v>256</v>
      </c>
      <c r="C14" s="479" t="s">
        <v>323</v>
      </c>
      <c r="D14" s="479"/>
      <c r="E14" s="479"/>
      <c r="F14" s="479"/>
      <c r="G14" s="479"/>
      <c r="H14" s="479"/>
      <c r="I14" s="479"/>
    </row>
    <row r="15" spans="2:9" ht="30.75" customHeight="1" x14ac:dyDescent="0.2">
      <c r="B15" s="176" t="s">
        <v>257</v>
      </c>
      <c r="C15" s="465" t="s">
        <v>362</v>
      </c>
      <c r="D15" s="465"/>
      <c r="E15" s="465"/>
      <c r="F15" s="465"/>
      <c r="G15" s="465"/>
      <c r="H15" s="465"/>
      <c r="I15" s="465"/>
    </row>
    <row r="16" spans="2:9" ht="20.25" customHeight="1" x14ac:dyDescent="0.2">
      <c r="B16" s="176" t="s">
        <v>258</v>
      </c>
      <c r="C16" s="454" t="s">
        <v>324</v>
      </c>
      <c r="D16" s="454"/>
      <c r="E16" s="454"/>
      <c r="F16" s="454"/>
      <c r="G16" s="454"/>
      <c r="H16" s="454"/>
      <c r="I16" s="454"/>
    </row>
    <row r="17" spans="2:10" ht="30.75" customHeight="1" x14ac:dyDescent="0.2">
      <c r="B17" s="176" t="s">
        <v>259</v>
      </c>
      <c r="C17" s="466" t="s">
        <v>314</v>
      </c>
      <c r="D17" s="466"/>
      <c r="E17" s="466"/>
      <c r="F17" s="466"/>
      <c r="G17" s="466"/>
      <c r="H17" s="466"/>
      <c r="I17" s="466"/>
    </row>
    <row r="18" spans="2:10" ht="18" customHeight="1" x14ac:dyDescent="0.2">
      <c r="B18" s="452" t="s">
        <v>265</v>
      </c>
      <c r="C18" s="463" t="s">
        <v>237</v>
      </c>
      <c r="D18" s="463"/>
      <c r="E18" s="463"/>
      <c r="F18" s="463" t="s">
        <v>238</v>
      </c>
      <c r="G18" s="463"/>
      <c r="H18" s="463"/>
      <c r="I18" s="463"/>
    </row>
    <row r="19" spans="2:10" ht="39.75" customHeight="1" x14ac:dyDescent="0.2">
      <c r="B19" s="452"/>
      <c r="C19" s="454" t="s">
        <v>325</v>
      </c>
      <c r="D19" s="454"/>
      <c r="E19" s="454"/>
      <c r="F19" s="454" t="s">
        <v>326</v>
      </c>
      <c r="G19" s="454"/>
      <c r="H19" s="454"/>
      <c r="I19" s="454"/>
    </row>
    <row r="20" spans="2:10" ht="39.75" customHeight="1" x14ac:dyDescent="0.2">
      <c r="B20" s="176" t="s">
        <v>266</v>
      </c>
      <c r="C20" s="466" t="s">
        <v>318</v>
      </c>
      <c r="D20" s="466"/>
      <c r="E20" s="466"/>
      <c r="F20" s="456" t="s">
        <v>319</v>
      </c>
      <c r="G20" s="456"/>
      <c r="H20" s="456"/>
      <c r="I20" s="456"/>
    </row>
    <row r="21" spans="2:10" ht="60" customHeight="1" x14ac:dyDescent="0.2">
      <c r="B21" s="176" t="s">
        <v>267</v>
      </c>
      <c r="C21" s="462" t="s">
        <v>327</v>
      </c>
      <c r="D21" s="462"/>
      <c r="E21" s="462"/>
      <c r="F21" s="454" t="s">
        <v>328</v>
      </c>
      <c r="G21" s="454"/>
      <c r="H21" s="454"/>
      <c r="I21" s="454"/>
    </row>
    <row r="22" spans="2:10" ht="23.25" customHeight="1" x14ac:dyDescent="0.2">
      <c r="B22" s="176" t="s">
        <v>268</v>
      </c>
      <c r="C22" s="464">
        <v>45292</v>
      </c>
      <c r="D22" s="464"/>
      <c r="E22" s="464"/>
      <c r="F22" s="178" t="s">
        <v>271</v>
      </c>
      <c r="G22" s="207">
        <v>8904</v>
      </c>
      <c r="H22" s="178" t="s">
        <v>275</v>
      </c>
      <c r="I22" s="207">
        <f>G22+G27</f>
        <v>10000</v>
      </c>
      <c r="J22" s="194"/>
    </row>
    <row r="23" spans="2:10" ht="27" customHeight="1" x14ac:dyDescent="0.2">
      <c r="B23" s="176" t="s">
        <v>269</v>
      </c>
      <c r="C23" s="464">
        <v>45443</v>
      </c>
      <c r="D23" s="464"/>
      <c r="E23" s="464"/>
      <c r="F23" s="178" t="s">
        <v>272</v>
      </c>
      <c r="G23" s="483">
        <v>1096</v>
      </c>
      <c r="H23" s="483"/>
      <c r="I23" s="483"/>
    </row>
    <row r="24" spans="2:10" ht="36" customHeight="1" x14ac:dyDescent="0.2">
      <c r="B24" s="176" t="s">
        <v>270</v>
      </c>
      <c r="C24" s="456" t="s">
        <v>88</v>
      </c>
      <c r="D24" s="456"/>
      <c r="E24" s="456"/>
      <c r="F24" s="178" t="s">
        <v>274</v>
      </c>
      <c r="G24" s="457" t="s">
        <v>360</v>
      </c>
      <c r="H24" s="457"/>
      <c r="I24" s="457"/>
    </row>
    <row r="25" spans="2:10" ht="22.5" customHeight="1" x14ac:dyDescent="0.2">
      <c r="B25" s="455" t="s">
        <v>235</v>
      </c>
      <c r="C25" s="455"/>
      <c r="D25" s="455"/>
      <c r="E25" s="455"/>
      <c r="F25" s="455"/>
      <c r="G25" s="455"/>
      <c r="H25" s="455"/>
      <c r="I25" s="455"/>
    </row>
    <row r="26" spans="2:10" ht="43.5" customHeight="1" x14ac:dyDescent="0.25">
      <c r="B26" s="179" t="s">
        <v>105</v>
      </c>
      <c r="C26" s="179" t="s">
        <v>261</v>
      </c>
      <c r="D26" s="179" t="s">
        <v>260</v>
      </c>
      <c r="E26" s="179" t="s">
        <v>264</v>
      </c>
      <c r="F26" s="179" t="s">
        <v>361</v>
      </c>
      <c r="G26" s="179" t="s">
        <v>262</v>
      </c>
      <c r="H26" s="179" t="s">
        <v>276</v>
      </c>
      <c r="I26" s="179" t="s">
        <v>273</v>
      </c>
      <c r="J26"/>
    </row>
    <row r="27" spans="2:10" ht="19.5" customHeight="1" x14ac:dyDescent="0.25">
      <c r="B27" s="206" t="s">
        <v>113</v>
      </c>
      <c r="C27" s="180">
        <v>0</v>
      </c>
      <c r="D27" s="177">
        <v>0</v>
      </c>
      <c r="E27" s="189">
        <f>IF(OR(C27=0,C27=""),0,D27/C27)</f>
        <v>0</v>
      </c>
      <c r="F27" s="483">
        <f>SUM(C27:C38)</f>
        <v>1096</v>
      </c>
      <c r="G27" s="483">
        <f>SUM(D27:D38)</f>
        <v>1096</v>
      </c>
      <c r="H27" s="202">
        <f>+(D27*100%)/$G$23</f>
        <v>0</v>
      </c>
      <c r="I27" s="442">
        <f>I22/(G22+G23)</f>
        <v>1</v>
      </c>
      <c r="J27"/>
    </row>
    <row r="28" spans="2:10" ht="19.5" customHeight="1" x14ac:dyDescent="0.25">
      <c r="B28" s="206" t="s">
        <v>114</v>
      </c>
      <c r="C28" s="180">
        <v>274</v>
      </c>
      <c r="D28" s="177">
        <v>94</v>
      </c>
      <c r="E28" s="189">
        <f t="shared" ref="E28:E31" si="0">IF(OR(C28=0,C28=""),0,D28/C28)</f>
        <v>0.34306569343065696</v>
      </c>
      <c r="F28" s="483"/>
      <c r="G28" s="483"/>
      <c r="H28" s="202">
        <f t="shared" ref="H28" si="1">+(D28*100%)/$G$23</f>
        <v>8.576642335766424E-2</v>
      </c>
      <c r="I28" s="442"/>
      <c r="J28"/>
    </row>
    <row r="29" spans="2:10" ht="19.5" customHeight="1" x14ac:dyDescent="0.25">
      <c r="B29" s="206" t="s">
        <v>115</v>
      </c>
      <c r="C29" s="180">
        <v>214</v>
      </c>
      <c r="D29" s="177">
        <v>394</v>
      </c>
      <c r="E29" s="189">
        <f t="shared" si="0"/>
        <v>1.8411214953271029</v>
      </c>
      <c r="F29" s="483"/>
      <c r="G29" s="483"/>
      <c r="H29" s="202">
        <f t="shared" ref="H29:H38" si="2">+IF(D29="","",((D29*100%)/$G$23)+H28)</f>
        <v>0.44525547445255476</v>
      </c>
      <c r="I29" s="442"/>
      <c r="J29"/>
    </row>
    <row r="30" spans="2:10" ht="19.5" customHeight="1" x14ac:dyDescent="0.25">
      <c r="B30" s="206" t="s">
        <v>116</v>
      </c>
      <c r="C30" s="180">
        <v>324</v>
      </c>
      <c r="D30" s="211">
        <v>435</v>
      </c>
      <c r="E30" s="189">
        <f t="shared" si="0"/>
        <v>1.3425925925925926</v>
      </c>
      <c r="F30" s="483"/>
      <c r="G30" s="483"/>
      <c r="H30" s="202">
        <f t="shared" si="2"/>
        <v>0.84215328467153283</v>
      </c>
      <c r="I30" s="442"/>
      <c r="J30"/>
    </row>
    <row r="31" spans="2:10" ht="19.5" customHeight="1" x14ac:dyDescent="0.25">
      <c r="B31" s="206" t="s">
        <v>117</v>
      </c>
      <c r="C31" s="180">
        <v>284</v>
      </c>
      <c r="D31" s="211">
        <v>173</v>
      </c>
      <c r="E31" s="189">
        <f t="shared" si="0"/>
        <v>0.60915492957746475</v>
      </c>
      <c r="F31" s="483"/>
      <c r="G31" s="483"/>
      <c r="H31" s="202">
        <f t="shared" si="2"/>
        <v>1</v>
      </c>
      <c r="I31" s="442"/>
      <c r="J31"/>
    </row>
    <row r="32" spans="2:10" ht="19.5" customHeight="1" x14ac:dyDescent="0.25">
      <c r="B32" s="206" t="s">
        <v>118</v>
      </c>
      <c r="C32" s="182"/>
      <c r="D32" s="211"/>
      <c r="E32" s="189"/>
      <c r="F32" s="483"/>
      <c r="G32" s="483"/>
      <c r="H32" s="202" t="str">
        <f t="shared" si="2"/>
        <v/>
      </c>
      <c r="I32" s="442"/>
      <c r="J32"/>
    </row>
    <row r="33" spans="2:17" ht="19.5" customHeight="1" x14ac:dyDescent="0.25">
      <c r="B33" s="206" t="s">
        <v>119</v>
      </c>
      <c r="C33" s="182"/>
      <c r="D33" s="211"/>
      <c r="E33" s="189"/>
      <c r="F33" s="483"/>
      <c r="G33" s="483"/>
      <c r="H33" s="202" t="str">
        <f t="shared" si="2"/>
        <v/>
      </c>
      <c r="I33" s="442"/>
      <c r="J33"/>
    </row>
    <row r="34" spans="2:17" ht="19.5" customHeight="1" x14ac:dyDescent="0.2">
      <c r="B34" s="206" t="s">
        <v>120</v>
      </c>
      <c r="C34" s="182"/>
      <c r="D34" s="211"/>
      <c r="E34" s="189"/>
      <c r="F34" s="483"/>
      <c r="G34" s="483"/>
      <c r="H34" s="202" t="str">
        <f t="shared" si="2"/>
        <v/>
      </c>
      <c r="I34" s="442"/>
    </row>
    <row r="35" spans="2:17" ht="19.5" customHeight="1" x14ac:dyDescent="0.2">
      <c r="B35" s="206" t="s">
        <v>121</v>
      </c>
      <c r="C35" s="182"/>
      <c r="D35" s="211"/>
      <c r="E35" s="189"/>
      <c r="F35" s="483"/>
      <c r="G35" s="483"/>
      <c r="H35" s="202" t="str">
        <f t="shared" si="2"/>
        <v/>
      </c>
      <c r="I35" s="442"/>
    </row>
    <row r="36" spans="2:17" ht="19.5" customHeight="1" x14ac:dyDescent="0.2">
      <c r="B36" s="206" t="s">
        <v>122</v>
      </c>
      <c r="C36" s="182"/>
      <c r="D36" s="211"/>
      <c r="E36" s="189"/>
      <c r="F36" s="483"/>
      <c r="G36" s="483"/>
      <c r="H36" s="202" t="str">
        <f t="shared" si="2"/>
        <v/>
      </c>
      <c r="I36" s="442"/>
    </row>
    <row r="37" spans="2:17" ht="19.5" customHeight="1" x14ac:dyDescent="0.2">
      <c r="B37" s="206" t="s">
        <v>123</v>
      </c>
      <c r="C37" s="182"/>
      <c r="D37" s="211"/>
      <c r="E37" s="189"/>
      <c r="F37" s="483"/>
      <c r="G37" s="483"/>
      <c r="H37" s="202" t="str">
        <f t="shared" si="2"/>
        <v/>
      </c>
      <c r="I37" s="442"/>
    </row>
    <row r="38" spans="2:17" ht="19.5" customHeight="1" x14ac:dyDescent="0.2">
      <c r="B38" s="206" t="s">
        <v>124</v>
      </c>
      <c r="C38" s="182"/>
      <c r="D38" s="211"/>
      <c r="E38" s="189"/>
      <c r="F38" s="483"/>
      <c r="G38" s="483"/>
      <c r="H38" s="202" t="str">
        <f t="shared" si="2"/>
        <v/>
      </c>
      <c r="I38" s="442"/>
    </row>
    <row r="39" spans="2:17" ht="69.75" customHeight="1" x14ac:dyDescent="0.2">
      <c r="B39" s="183" t="s">
        <v>277</v>
      </c>
      <c r="C39" s="484" t="s">
        <v>386</v>
      </c>
      <c r="D39" s="484"/>
      <c r="E39" s="484"/>
      <c r="F39" s="484"/>
      <c r="G39" s="484"/>
      <c r="H39" s="484"/>
      <c r="I39" s="484"/>
      <c r="L39" s="188"/>
    </row>
    <row r="40" spans="2:17" ht="34.5" customHeight="1" x14ac:dyDescent="0.2">
      <c r="B40" s="460"/>
      <c r="C40" s="460"/>
      <c r="D40" s="460"/>
      <c r="E40" s="460"/>
      <c r="F40" s="460"/>
      <c r="G40" s="460"/>
      <c r="H40" s="460"/>
      <c r="I40" s="460"/>
    </row>
    <row r="41" spans="2:17" ht="34.5" customHeight="1" x14ac:dyDescent="0.2">
      <c r="B41" s="460"/>
      <c r="C41" s="460"/>
      <c r="D41" s="460"/>
      <c r="E41" s="460"/>
      <c r="F41" s="460"/>
      <c r="G41" s="460"/>
      <c r="H41" s="460"/>
      <c r="I41" s="460"/>
    </row>
    <row r="42" spans="2:17" ht="34.5" customHeight="1" x14ac:dyDescent="0.2">
      <c r="B42" s="460"/>
      <c r="C42" s="460"/>
      <c r="D42" s="460"/>
      <c r="E42" s="460"/>
      <c r="F42" s="460"/>
      <c r="G42" s="460"/>
      <c r="H42" s="460"/>
      <c r="I42" s="460"/>
    </row>
    <row r="43" spans="2:17" ht="34.5" customHeight="1" x14ac:dyDescent="0.2">
      <c r="B43" s="460"/>
      <c r="C43" s="460"/>
      <c r="D43" s="460"/>
      <c r="E43" s="460"/>
      <c r="F43" s="460"/>
      <c r="G43" s="460"/>
      <c r="H43" s="460"/>
      <c r="I43" s="460"/>
    </row>
    <row r="44" spans="2:17" ht="72" customHeight="1" x14ac:dyDescent="0.2">
      <c r="B44" s="460"/>
      <c r="C44" s="460"/>
      <c r="D44" s="460"/>
      <c r="E44" s="460"/>
      <c r="F44" s="460"/>
      <c r="G44" s="460"/>
      <c r="H44" s="460"/>
      <c r="I44" s="460"/>
    </row>
    <row r="45" spans="2:17" ht="229.5" customHeight="1" x14ac:dyDescent="0.2">
      <c r="B45" s="176" t="s">
        <v>278</v>
      </c>
      <c r="C45" s="459" t="s">
        <v>378</v>
      </c>
      <c r="D45" s="459"/>
      <c r="E45" s="459"/>
      <c r="F45" s="459"/>
      <c r="G45" s="459"/>
      <c r="H45" s="459"/>
      <c r="I45" s="459"/>
      <c r="L45" s="7"/>
      <c r="M45" s="7"/>
      <c r="N45" s="7"/>
      <c r="O45" s="7"/>
      <c r="P45" s="7"/>
      <c r="Q45" s="7"/>
    </row>
    <row r="46" spans="2:17" ht="32.25" customHeight="1" x14ac:dyDescent="0.2">
      <c r="B46" s="176" t="s">
        <v>279</v>
      </c>
      <c r="C46" s="459" t="s">
        <v>223</v>
      </c>
      <c r="D46" s="459"/>
      <c r="E46" s="459"/>
      <c r="F46" s="459"/>
      <c r="G46" s="459"/>
      <c r="H46" s="459"/>
      <c r="I46" s="459"/>
    </row>
    <row r="47" spans="2:17" ht="148.5" customHeight="1" x14ac:dyDescent="0.2">
      <c r="B47" s="183" t="s">
        <v>280</v>
      </c>
      <c r="C47" s="459" t="s">
        <v>387</v>
      </c>
      <c r="D47" s="459"/>
      <c r="E47" s="459"/>
      <c r="F47" s="459"/>
      <c r="G47" s="459"/>
      <c r="H47" s="459"/>
      <c r="I47" s="459"/>
    </row>
    <row r="48" spans="2:17" ht="22.5" customHeight="1" x14ac:dyDescent="0.2">
      <c r="B48" s="455" t="s">
        <v>236</v>
      </c>
      <c r="C48" s="455"/>
      <c r="D48" s="455"/>
      <c r="E48" s="455"/>
      <c r="F48" s="455"/>
      <c r="G48" s="455"/>
      <c r="H48" s="455"/>
      <c r="I48" s="455"/>
    </row>
    <row r="49" spans="2:9" ht="22.5" customHeight="1" x14ac:dyDescent="0.2">
      <c r="B49" s="452" t="s">
        <v>281</v>
      </c>
      <c r="C49" s="179" t="s">
        <v>282</v>
      </c>
      <c r="D49" s="453" t="s">
        <v>283</v>
      </c>
      <c r="E49" s="453"/>
      <c r="F49" s="453"/>
      <c r="G49" s="453" t="s">
        <v>284</v>
      </c>
      <c r="H49" s="453"/>
      <c r="I49" s="453"/>
    </row>
    <row r="50" spans="2:9" ht="30.75" customHeight="1" x14ac:dyDescent="0.2">
      <c r="B50" s="452"/>
      <c r="C50" s="184"/>
      <c r="D50" s="454"/>
      <c r="E50" s="454"/>
      <c r="F50" s="454"/>
      <c r="G50" s="454"/>
      <c r="H50" s="454"/>
      <c r="I50" s="454"/>
    </row>
    <row r="51" spans="2:9" ht="32.25" customHeight="1" x14ac:dyDescent="0.2">
      <c r="B51" s="185" t="s">
        <v>285</v>
      </c>
      <c r="C51" s="454" t="s">
        <v>369</v>
      </c>
      <c r="D51" s="454"/>
      <c r="E51" s="454"/>
      <c r="F51" s="454"/>
      <c r="G51" s="454"/>
      <c r="H51" s="454"/>
      <c r="I51" s="454"/>
    </row>
    <row r="52" spans="2:9" ht="28.5" customHeight="1" x14ac:dyDescent="0.2">
      <c r="B52" s="178" t="s">
        <v>286</v>
      </c>
      <c r="C52" s="425" t="s">
        <v>365</v>
      </c>
      <c r="D52" s="425"/>
      <c r="E52" s="425"/>
      <c r="F52" s="425"/>
      <c r="G52" s="425"/>
      <c r="H52" s="425"/>
      <c r="I52" s="425"/>
    </row>
    <row r="53" spans="2:9" ht="30" customHeight="1" x14ac:dyDescent="0.2">
      <c r="B53" s="183" t="s">
        <v>287</v>
      </c>
      <c r="C53" s="424" t="s">
        <v>366</v>
      </c>
      <c r="D53" s="424"/>
      <c r="E53" s="424"/>
      <c r="F53" s="424"/>
      <c r="G53" s="424"/>
      <c r="H53" s="424"/>
      <c r="I53" s="424"/>
    </row>
    <row r="54" spans="2:9" ht="31.5" customHeight="1" x14ac:dyDescent="0.2">
      <c r="B54" s="183" t="s">
        <v>288</v>
      </c>
      <c r="C54" s="424" t="s">
        <v>366</v>
      </c>
      <c r="D54" s="424"/>
      <c r="E54" s="424"/>
      <c r="F54" s="424"/>
      <c r="G54" s="424"/>
      <c r="H54" s="424"/>
      <c r="I54" s="424"/>
    </row>
  </sheetData>
  <sheetProtection algorithmName="SHA-512" hashValue="ykAbFGfyWwNv4rEiGpdbECJut0DCzz89TnPYxTsdr8XED5zM+DuiuE7nTFNnzKZGXPLLY13ur99Nn54QB+PT7w==" saltValue="BG0o4rpVjjRKJ8pIOGUwU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pageMargins left="0.7" right="0.7" top="0.75" bottom="0.75" header="0.3" footer="0.3"/>
  <pageSetup orientation="portrait" r:id="rId1"/>
  <ignoredErrors>
    <ignoredError sqref="H27:H38" unlockedFormula="1"/>
  </ignoredErrors>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P54"/>
  <sheetViews>
    <sheetView topLeftCell="A25" zoomScaleNormal="100" workbookViewId="0">
      <selection activeCell="B45" sqref="B45"/>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0" width="11.42578125" style="3"/>
    <col min="11" max="11" width="94.42578125" style="3" customWidth="1"/>
    <col min="12" max="16" width="11.42578125" style="3"/>
    <col min="17" max="16384" width="11.42578125" style="7"/>
  </cols>
  <sheetData>
    <row r="1" spans="2:9" ht="37.5" customHeight="1" x14ac:dyDescent="0.2">
      <c r="B1" s="422"/>
      <c r="C1" s="289" t="s">
        <v>25</v>
      </c>
      <c r="D1" s="289"/>
      <c r="E1" s="289"/>
      <c r="F1" s="289"/>
      <c r="G1" s="289"/>
      <c r="H1" s="289"/>
      <c r="I1" s="423"/>
    </row>
    <row r="2" spans="2:9" ht="37.5" customHeight="1" x14ac:dyDescent="0.2">
      <c r="B2" s="422"/>
      <c r="C2" s="289" t="s">
        <v>239</v>
      </c>
      <c r="D2" s="289"/>
      <c r="E2" s="289"/>
      <c r="F2" s="289"/>
      <c r="G2" s="289"/>
      <c r="H2" s="289"/>
      <c r="I2" s="423"/>
    </row>
    <row r="3" spans="2:9" ht="37.5" customHeight="1" x14ac:dyDescent="0.2">
      <c r="B3" s="422"/>
      <c r="C3" s="289" t="s">
        <v>240</v>
      </c>
      <c r="D3" s="289"/>
      <c r="E3" s="289"/>
      <c r="F3" s="289" t="s">
        <v>241</v>
      </c>
      <c r="G3" s="289"/>
      <c r="H3" s="289"/>
      <c r="I3" s="423"/>
    </row>
    <row r="4" spans="2:9" ht="23.25" customHeight="1" x14ac:dyDescent="0.2">
      <c r="B4" s="426"/>
      <c r="C4" s="426"/>
      <c r="D4" s="426"/>
      <c r="E4" s="426"/>
      <c r="F4" s="426"/>
      <c r="G4" s="426"/>
      <c r="H4" s="426"/>
      <c r="I4" s="426"/>
    </row>
    <row r="5" spans="2:9" ht="24" customHeight="1" x14ac:dyDescent="0.2">
      <c r="B5" s="485" t="s">
        <v>234</v>
      </c>
      <c r="C5" s="485"/>
      <c r="D5" s="485"/>
      <c r="E5" s="485"/>
      <c r="F5" s="485"/>
      <c r="G5" s="485"/>
      <c r="H5" s="485"/>
      <c r="I5" s="485"/>
    </row>
    <row r="6" spans="2:9" ht="30.75" customHeight="1" x14ac:dyDescent="0.2">
      <c r="B6" s="176" t="s">
        <v>242</v>
      </c>
      <c r="C6" s="177">
        <v>5</v>
      </c>
      <c r="D6" s="453" t="s">
        <v>243</v>
      </c>
      <c r="E6" s="453"/>
      <c r="F6" s="454" t="s">
        <v>329</v>
      </c>
      <c r="G6" s="454"/>
      <c r="H6" s="454"/>
      <c r="I6" s="454"/>
    </row>
    <row r="7" spans="2:9" ht="30.75" customHeight="1" x14ac:dyDescent="0.2">
      <c r="B7" s="176" t="s">
        <v>244</v>
      </c>
      <c r="C7" s="177" t="s">
        <v>76</v>
      </c>
      <c r="D7" s="453" t="s">
        <v>245</v>
      </c>
      <c r="E7" s="453"/>
      <c r="F7" s="454" t="s">
        <v>290</v>
      </c>
      <c r="G7" s="454"/>
      <c r="H7" s="178" t="s">
        <v>246</v>
      </c>
      <c r="I7" s="177" t="s">
        <v>81</v>
      </c>
    </row>
    <row r="8" spans="2:9" ht="30.75" customHeight="1" x14ac:dyDescent="0.2">
      <c r="B8" s="176" t="s">
        <v>247</v>
      </c>
      <c r="C8" s="454" t="s">
        <v>291</v>
      </c>
      <c r="D8" s="454"/>
      <c r="E8" s="454"/>
      <c r="F8" s="454"/>
      <c r="G8" s="178" t="s">
        <v>248</v>
      </c>
      <c r="H8" s="454">
        <v>7560</v>
      </c>
      <c r="I8" s="454"/>
    </row>
    <row r="9" spans="2:9" ht="30.75" customHeight="1" x14ac:dyDescent="0.2">
      <c r="B9" s="176" t="s">
        <v>48</v>
      </c>
      <c r="C9" s="466" t="s">
        <v>65</v>
      </c>
      <c r="D9" s="466"/>
      <c r="E9" s="466"/>
      <c r="F9" s="466"/>
      <c r="G9" s="178" t="s">
        <v>249</v>
      </c>
      <c r="H9" s="454" t="s">
        <v>165</v>
      </c>
      <c r="I9" s="454"/>
    </row>
    <row r="10" spans="2:9" ht="30.75" customHeight="1" x14ac:dyDescent="0.2">
      <c r="B10" s="176" t="s">
        <v>250</v>
      </c>
      <c r="C10" s="454" t="s">
        <v>357</v>
      </c>
      <c r="D10" s="454"/>
      <c r="E10" s="454"/>
      <c r="F10" s="454"/>
      <c r="G10" s="454"/>
      <c r="H10" s="454"/>
      <c r="I10" s="454"/>
    </row>
    <row r="11" spans="2:9" ht="30.75" customHeight="1" x14ac:dyDescent="0.2">
      <c r="B11" s="176" t="s">
        <v>251</v>
      </c>
      <c r="C11" s="466" t="s">
        <v>292</v>
      </c>
      <c r="D11" s="466"/>
      <c r="E11" s="466"/>
      <c r="F11" s="466"/>
      <c r="G11" s="466"/>
      <c r="H11" s="466"/>
      <c r="I11" s="466"/>
    </row>
    <row r="12" spans="2:9" ht="30.75" customHeight="1" x14ac:dyDescent="0.2">
      <c r="B12" s="176" t="s">
        <v>254</v>
      </c>
      <c r="C12" s="465" t="s">
        <v>353</v>
      </c>
      <c r="D12" s="465"/>
      <c r="E12" s="465"/>
      <c r="F12" s="465"/>
      <c r="G12" s="178" t="s">
        <v>252</v>
      </c>
      <c r="H12" s="456" t="s">
        <v>91</v>
      </c>
      <c r="I12" s="456"/>
    </row>
    <row r="13" spans="2:9" ht="30.75" customHeight="1" x14ac:dyDescent="0.2">
      <c r="B13" s="176" t="s">
        <v>255</v>
      </c>
      <c r="C13" s="468">
        <v>45292</v>
      </c>
      <c r="D13" s="468"/>
      <c r="E13" s="468"/>
      <c r="F13" s="468"/>
      <c r="G13" s="178" t="s">
        <v>253</v>
      </c>
      <c r="H13" s="466" t="s">
        <v>70</v>
      </c>
      <c r="I13" s="466"/>
    </row>
    <row r="14" spans="2:9" ht="64.5" customHeight="1" x14ac:dyDescent="0.2">
      <c r="B14" s="176" t="s">
        <v>256</v>
      </c>
      <c r="C14" s="479" t="s">
        <v>330</v>
      </c>
      <c r="D14" s="479"/>
      <c r="E14" s="479"/>
      <c r="F14" s="479"/>
      <c r="G14" s="479"/>
      <c r="H14" s="479"/>
      <c r="I14" s="479"/>
    </row>
    <row r="15" spans="2:9" ht="30.75" customHeight="1" x14ac:dyDescent="0.2">
      <c r="B15" s="176" t="s">
        <v>257</v>
      </c>
      <c r="C15" s="465" t="s">
        <v>362</v>
      </c>
      <c r="D15" s="465"/>
      <c r="E15" s="465"/>
      <c r="F15" s="465"/>
      <c r="G15" s="465"/>
      <c r="H15" s="465"/>
      <c r="I15" s="465"/>
    </row>
    <row r="16" spans="2:9" ht="20.25" customHeight="1" x14ac:dyDescent="0.2">
      <c r="B16" s="176" t="s">
        <v>258</v>
      </c>
      <c r="C16" s="454" t="s">
        <v>331</v>
      </c>
      <c r="D16" s="454"/>
      <c r="E16" s="454"/>
      <c r="F16" s="454"/>
      <c r="G16" s="454"/>
      <c r="H16" s="454"/>
      <c r="I16" s="454"/>
    </row>
    <row r="17" spans="2:10" ht="30.75" customHeight="1" x14ac:dyDescent="0.2">
      <c r="B17" s="176" t="s">
        <v>259</v>
      </c>
      <c r="C17" s="466" t="s">
        <v>332</v>
      </c>
      <c r="D17" s="466"/>
      <c r="E17" s="466"/>
      <c r="F17" s="466"/>
      <c r="G17" s="466"/>
      <c r="H17" s="466"/>
      <c r="I17" s="466"/>
    </row>
    <row r="18" spans="2:10" ht="18" customHeight="1" x14ac:dyDescent="0.2">
      <c r="B18" s="452" t="s">
        <v>265</v>
      </c>
      <c r="C18" s="463" t="s">
        <v>237</v>
      </c>
      <c r="D18" s="463"/>
      <c r="E18" s="463"/>
      <c r="F18" s="463" t="s">
        <v>238</v>
      </c>
      <c r="G18" s="463"/>
      <c r="H18" s="463"/>
      <c r="I18" s="463"/>
    </row>
    <row r="19" spans="2:10" ht="39.75" customHeight="1" x14ac:dyDescent="0.2">
      <c r="B19" s="452"/>
      <c r="C19" s="454" t="s">
        <v>333</v>
      </c>
      <c r="D19" s="454"/>
      <c r="E19" s="454"/>
      <c r="F19" s="454" t="s">
        <v>334</v>
      </c>
      <c r="G19" s="454"/>
      <c r="H19" s="454"/>
      <c r="I19" s="454"/>
    </row>
    <row r="20" spans="2:10" ht="39.75" customHeight="1" x14ac:dyDescent="0.2">
      <c r="B20" s="176" t="s">
        <v>266</v>
      </c>
      <c r="C20" s="466" t="s">
        <v>335</v>
      </c>
      <c r="D20" s="466"/>
      <c r="E20" s="466"/>
      <c r="F20" s="456" t="s">
        <v>336</v>
      </c>
      <c r="G20" s="456"/>
      <c r="H20" s="456"/>
      <c r="I20" s="456"/>
    </row>
    <row r="21" spans="2:10" ht="42" customHeight="1" x14ac:dyDescent="0.2">
      <c r="B21" s="176" t="s">
        <v>267</v>
      </c>
      <c r="C21" s="462" t="s">
        <v>337</v>
      </c>
      <c r="D21" s="462"/>
      <c r="E21" s="462"/>
      <c r="F21" s="454" t="s">
        <v>338</v>
      </c>
      <c r="G21" s="454"/>
      <c r="H21" s="454"/>
      <c r="I21" s="454"/>
    </row>
    <row r="22" spans="2:10" ht="32.25" customHeight="1" x14ac:dyDescent="0.2">
      <c r="B22" s="176" t="s">
        <v>268</v>
      </c>
      <c r="C22" s="464">
        <v>45292</v>
      </c>
      <c r="D22" s="464"/>
      <c r="E22" s="464"/>
      <c r="F22" s="178" t="s">
        <v>271</v>
      </c>
      <c r="G22" s="203">
        <v>955</v>
      </c>
      <c r="H22" s="178" t="s">
        <v>275</v>
      </c>
      <c r="I22" s="207">
        <f>G22+G27</f>
        <v>960</v>
      </c>
      <c r="J22" s="171"/>
    </row>
    <row r="23" spans="2:10" ht="27" customHeight="1" x14ac:dyDescent="0.2">
      <c r="B23" s="176" t="s">
        <v>269</v>
      </c>
      <c r="C23" s="464">
        <v>45443</v>
      </c>
      <c r="D23" s="464"/>
      <c r="E23" s="464"/>
      <c r="F23" s="178" t="s">
        <v>272</v>
      </c>
      <c r="G23" s="465">
        <v>5</v>
      </c>
      <c r="H23" s="465"/>
      <c r="I23" s="465"/>
    </row>
    <row r="24" spans="2:10" ht="30.75" customHeight="1" x14ac:dyDescent="0.2">
      <c r="B24" s="176" t="s">
        <v>270</v>
      </c>
      <c r="C24" s="456" t="s">
        <v>88</v>
      </c>
      <c r="D24" s="456"/>
      <c r="E24" s="456"/>
      <c r="F24" s="178" t="s">
        <v>274</v>
      </c>
      <c r="G24" s="457" t="s">
        <v>360</v>
      </c>
      <c r="H24" s="457"/>
      <c r="I24" s="457"/>
    </row>
    <row r="25" spans="2:10" ht="22.5" customHeight="1" x14ac:dyDescent="0.2">
      <c r="B25" s="455" t="s">
        <v>235</v>
      </c>
      <c r="C25" s="455"/>
      <c r="D25" s="455"/>
      <c r="E25" s="455"/>
      <c r="F25" s="455"/>
      <c r="G25" s="455"/>
      <c r="H25" s="455"/>
      <c r="I25" s="455"/>
    </row>
    <row r="26" spans="2:10" ht="43.5" customHeight="1" x14ac:dyDescent="0.2">
      <c r="B26" s="179" t="s">
        <v>105</v>
      </c>
      <c r="C26" s="179" t="s">
        <v>261</v>
      </c>
      <c r="D26" s="179" t="s">
        <v>260</v>
      </c>
      <c r="E26" s="179" t="s">
        <v>264</v>
      </c>
      <c r="F26" s="179" t="s">
        <v>361</v>
      </c>
      <c r="G26" s="179" t="s">
        <v>262</v>
      </c>
      <c r="H26" s="179" t="s">
        <v>276</v>
      </c>
      <c r="I26" s="179" t="s">
        <v>273</v>
      </c>
    </row>
    <row r="27" spans="2:10" ht="19.5" customHeight="1" x14ac:dyDescent="0.2">
      <c r="B27" s="206" t="s">
        <v>113</v>
      </c>
      <c r="C27" s="174">
        <v>0</v>
      </c>
      <c r="D27" s="174">
        <v>0</v>
      </c>
      <c r="E27" s="189">
        <f>IF(OR(C27=0,C27=""),0,D27/C27)</f>
        <v>0</v>
      </c>
      <c r="F27" s="483">
        <f>SUM(C27:C38)</f>
        <v>5</v>
      </c>
      <c r="G27" s="483">
        <f>SUM(D27:D38)</f>
        <v>5</v>
      </c>
      <c r="H27" s="202">
        <f>+(D27*100%)/$G$23</f>
        <v>0</v>
      </c>
      <c r="I27" s="442">
        <f>I22/(G22+G23)</f>
        <v>1</v>
      </c>
    </row>
    <row r="28" spans="2:10" ht="19.5" customHeight="1" x14ac:dyDescent="0.2">
      <c r="B28" s="206" t="s">
        <v>114</v>
      </c>
      <c r="C28" s="174">
        <v>1</v>
      </c>
      <c r="D28" s="174">
        <v>1</v>
      </c>
      <c r="E28" s="189">
        <f t="shared" ref="E28:E31" si="0">IF(OR(C28=0,C28=""),0,D28/C28)</f>
        <v>1</v>
      </c>
      <c r="F28" s="483"/>
      <c r="G28" s="483"/>
      <c r="H28" s="202">
        <f t="shared" ref="H28" si="1">+(D28*100%)/$G$23</f>
        <v>0.2</v>
      </c>
      <c r="I28" s="442"/>
    </row>
    <row r="29" spans="2:10" ht="19.5" customHeight="1" x14ac:dyDescent="0.2">
      <c r="B29" s="206" t="s">
        <v>115</v>
      </c>
      <c r="C29" s="174">
        <v>2</v>
      </c>
      <c r="D29" s="174">
        <v>2</v>
      </c>
      <c r="E29" s="189">
        <f t="shared" si="0"/>
        <v>1</v>
      </c>
      <c r="F29" s="483"/>
      <c r="G29" s="483"/>
      <c r="H29" s="202">
        <f t="shared" ref="H29:H38" si="2">+IF(D29="","",((D29*100%)/$G$23)+H28)</f>
        <v>0.60000000000000009</v>
      </c>
      <c r="I29" s="442"/>
    </row>
    <row r="30" spans="2:10" ht="19.5" customHeight="1" x14ac:dyDescent="0.2">
      <c r="B30" s="206" t="s">
        <v>116</v>
      </c>
      <c r="C30" s="174">
        <v>1</v>
      </c>
      <c r="D30" s="172">
        <v>1</v>
      </c>
      <c r="E30" s="189">
        <f t="shared" si="0"/>
        <v>1</v>
      </c>
      <c r="F30" s="483"/>
      <c r="G30" s="483"/>
      <c r="H30" s="202">
        <f t="shared" si="2"/>
        <v>0.8</v>
      </c>
      <c r="I30" s="442"/>
    </row>
    <row r="31" spans="2:10" ht="19.5" customHeight="1" x14ac:dyDescent="0.2">
      <c r="B31" s="206" t="s">
        <v>117</v>
      </c>
      <c r="C31" s="174">
        <v>1</v>
      </c>
      <c r="D31" s="174">
        <v>1</v>
      </c>
      <c r="E31" s="189">
        <f t="shared" si="0"/>
        <v>1</v>
      </c>
      <c r="F31" s="483"/>
      <c r="G31" s="483"/>
      <c r="H31" s="202">
        <f t="shared" si="2"/>
        <v>1</v>
      </c>
      <c r="I31" s="442"/>
    </row>
    <row r="32" spans="2:10" ht="19.5" customHeight="1" x14ac:dyDescent="0.2">
      <c r="B32" s="206" t="s">
        <v>118</v>
      </c>
      <c r="C32" s="182"/>
      <c r="D32" s="181"/>
      <c r="E32" s="189"/>
      <c r="F32" s="483"/>
      <c r="G32" s="483"/>
      <c r="H32" s="202" t="str">
        <f t="shared" si="2"/>
        <v/>
      </c>
      <c r="I32" s="442"/>
    </row>
    <row r="33" spans="2:14" ht="19.5" customHeight="1" x14ac:dyDescent="0.2">
      <c r="B33" s="206" t="s">
        <v>119</v>
      </c>
      <c r="C33" s="182"/>
      <c r="D33" s="181"/>
      <c r="E33" s="189"/>
      <c r="F33" s="483"/>
      <c r="G33" s="483"/>
      <c r="H33" s="202" t="str">
        <f t="shared" si="2"/>
        <v/>
      </c>
      <c r="I33" s="442"/>
    </row>
    <row r="34" spans="2:14" ht="19.5" customHeight="1" x14ac:dyDescent="0.2">
      <c r="B34" s="206" t="s">
        <v>120</v>
      </c>
      <c r="C34" s="182"/>
      <c r="D34" s="181"/>
      <c r="E34" s="189"/>
      <c r="F34" s="483"/>
      <c r="G34" s="483"/>
      <c r="H34" s="202" t="str">
        <f t="shared" si="2"/>
        <v/>
      </c>
      <c r="I34" s="442"/>
    </row>
    <row r="35" spans="2:14" ht="19.5" customHeight="1" x14ac:dyDescent="0.2">
      <c r="B35" s="206" t="s">
        <v>121</v>
      </c>
      <c r="C35" s="182"/>
      <c r="D35" s="181"/>
      <c r="E35" s="189"/>
      <c r="F35" s="483"/>
      <c r="G35" s="483"/>
      <c r="H35" s="202" t="str">
        <f t="shared" si="2"/>
        <v/>
      </c>
      <c r="I35" s="442"/>
    </row>
    <row r="36" spans="2:14" ht="19.5" customHeight="1" x14ac:dyDescent="0.2">
      <c r="B36" s="206" t="s">
        <v>122</v>
      </c>
      <c r="C36" s="182"/>
      <c r="D36" s="181"/>
      <c r="E36" s="189"/>
      <c r="F36" s="483"/>
      <c r="G36" s="483"/>
      <c r="H36" s="202" t="str">
        <f t="shared" si="2"/>
        <v/>
      </c>
      <c r="I36" s="442"/>
    </row>
    <row r="37" spans="2:14" ht="19.5" customHeight="1" x14ac:dyDescent="0.2">
      <c r="B37" s="206" t="s">
        <v>123</v>
      </c>
      <c r="C37" s="182"/>
      <c r="D37" s="181"/>
      <c r="E37" s="189"/>
      <c r="F37" s="483"/>
      <c r="G37" s="483"/>
      <c r="H37" s="202" t="str">
        <f t="shared" si="2"/>
        <v/>
      </c>
      <c r="I37" s="442"/>
    </row>
    <row r="38" spans="2:14" ht="19.5" customHeight="1" x14ac:dyDescent="0.2">
      <c r="B38" s="206" t="s">
        <v>124</v>
      </c>
      <c r="C38" s="182"/>
      <c r="D38" s="181"/>
      <c r="E38" s="189"/>
      <c r="F38" s="483"/>
      <c r="G38" s="483"/>
      <c r="H38" s="202" t="str">
        <f t="shared" si="2"/>
        <v/>
      </c>
      <c r="I38" s="442"/>
    </row>
    <row r="39" spans="2:14" ht="60" customHeight="1" x14ac:dyDescent="0.25">
      <c r="B39" s="183" t="s">
        <v>277</v>
      </c>
      <c r="C39" s="484" t="s">
        <v>389</v>
      </c>
      <c r="D39" s="484"/>
      <c r="E39" s="484"/>
      <c r="F39" s="484"/>
      <c r="G39" s="484"/>
      <c r="H39" s="484"/>
      <c r="I39" s="484"/>
      <c r="J39"/>
      <c r="K39"/>
      <c r="L39"/>
      <c r="M39"/>
      <c r="N39"/>
    </row>
    <row r="40" spans="2:14" ht="34.5" customHeight="1" x14ac:dyDescent="0.25">
      <c r="B40" s="460"/>
      <c r="C40" s="460"/>
      <c r="D40" s="460"/>
      <c r="E40" s="460"/>
      <c r="F40" s="460"/>
      <c r="G40" s="460"/>
      <c r="H40" s="460"/>
      <c r="I40" s="460"/>
      <c r="J40"/>
      <c r="K40"/>
      <c r="L40"/>
      <c r="M40"/>
      <c r="N40"/>
    </row>
    <row r="41" spans="2:14" ht="34.5" customHeight="1" x14ac:dyDescent="0.25">
      <c r="B41" s="460"/>
      <c r="C41" s="460"/>
      <c r="D41" s="460"/>
      <c r="E41" s="460"/>
      <c r="F41" s="460"/>
      <c r="G41" s="460"/>
      <c r="H41" s="460"/>
      <c r="I41" s="460"/>
      <c r="J41"/>
      <c r="K41"/>
      <c r="L41"/>
      <c r="M41"/>
      <c r="N41"/>
    </row>
    <row r="42" spans="2:14" ht="34.5" customHeight="1" x14ac:dyDescent="0.25">
      <c r="B42" s="460"/>
      <c r="C42" s="460"/>
      <c r="D42" s="460"/>
      <c r="E42" s="460"/>
      <c r="F42" s="460"/>
      <c r="G42" s="460"/>
      <c r="H42" s="460"/>
      <c r="I42" s="460"/>
      <c r="J42"/>
      <c r="K42"/>
      <c r="L42"/>
      <c r="M42"/>
      <c r="N42"/>
    </row>
    <row r="43" spans="2:14" ht="34.5" customHeight="1" x14ac:dyDescent="0.25">
      <c r="B43" s="460"/>
      <c r="C43" s="460"/>
      <c r="D43" s="460"/>
      <c r="E43" s="460"/>
      <c r="F43" s="460"/>
      <c r="G43" s="460"/>
      <c r="H43" s="460"/>
      <c r="I43" s="460"/>
      <c r="J43"/>
      <c r="K43"/>
      <c r="L43"/>
      <c r="M43"/>
      <c r="N43"/>
    </row>
    <row r="44" spans="2:14" ht="34.5" customHeight="1" x14ac:dyDescent="0.25">
      <c r="B44" s="460"/>
      <c r="C44" s="460"/>
      <c r="D44" s="460"/>
      <c r="E44" s="460"/>
      <c r="F44" s="460"/>
      <c r="G44" s="460"/>
      <c r="H44" s="460"/>
      <c r="I44" s="460"/>
      <c r="J44"/>
      <c r="K44"/>
      <c r="L44"/>
      <c r="M44"/>
      <c r="N44"/>
    </row>
    <row r="45" spans="2:14" ht="236.25" customHeight="1" x14ac:dyDescent="0.25">
      <c r="B45" s="176" t="s">
        <v>278</v>
      </c>
      <c r="C45" s="486" t="s">
        <v>379</v>
      </c>
      <c r="D45" s="486"/>
      <c r="E45" s="486"/>
      <c r="F45" s="486"/>
      <c r="G45" s="486"/>
      <c r="H45" s="486"/>
      <c r="I45" s="486"/>
      <c r="J45"/>
      <c r="K45" s="191" t="s">
        <v>370</v>
      </c>
      <c r="L45"/>
      <c r="M45"/>
      <c r="N45"/>
    </row>
    <row r="46" spans="2:14" ht="27" customHeight="1" x14ac:dyDescent="0.25">
      <c r="B46" s="176" t="s">
        <v>279</v>
      </c>
      <c r="C46" s="459" t="s">
        <v>364</v>
      </c>
      <c r="D46" s="459"/>
      <c r="E46" s="459"/>
      <c r="F46" s="459"/>
      <c r="G46" s="459"/>
      <c r="H46" s="459"/>
      <c r="I46" s="459"/>
      <c r="J46"/>
      <c r="K46"/>
      <c r="L46"/>
      <c r="M46"/>
      <c r="N46"/>
    </row>
    <row r="47" spans="2:14" ht="81.75" customHeight="1" x14ac:dyDescent="0.25">
      <c r="B47" s="183" t="s">
        <v>280</v>
      </c>
      <c r="C47" s="487" t="s">
        <v>380</v>
      </c>
      <c r="D47" s="487"/>
      <c r="E47" s="487"/>
      <c r="F47" s="487"/>
      <c r="G47" s="487"/>
      <c r="H47" s="487"/>
      <c r="I47" s="487"/>
      <c r="J47"/>
      <c r="K47"/>
      <c r="L47"/>
      <c r="M47"/>
      <c r="N47"/>
    </row>
    <row r="48" spans="2:14" ht="22.5" customHeight="1" x14ac:dyDescent="0.25">
      <c r="B48" s="455" t="s">
        <v>236</v>
      </c>
      <c r="C48" s="455"/>
      <c r="D48" s="455"/>
      <c r="E48" s="455"/>
      <c r="F48" s="455"/>
      <c r="G48" s="455"/>
      <c r="H48" s="455"/>
      <c r="I48" s="455"/>
      <c r="J48"/>
      <c r="K48"/>
      <c r="L48"/>
      <c r="M48"/>
      <c r="N48"/>
    </row>
    <row r="49" spans="2:14" ht="22.5" customHeight="1" x14ac:dyDescent="0.25">
      <c r="B49" s="452" t="s">
        <v>281</v>
      </c>
      <c r="C49" s="179" t="s">
        <v>282</v>
      </c>
      <c r="D49" s="453" t="s">
        <v>283</v>
      </c>
      <c r="E49" s="453"/>
      <c r="F49" s="453"/>
      <c r="G49" s="453" t="s">
        <v>284</v>
      </c>
      <c r="H49" s="453"/>
      <c r="I49" s="453"/>
      <c r="J49"/>
      <c r="K49"/>
      <c r="L49"/>
      <c r="M49"/>
      <c r="N49"/>
    </row>
    <row r="50" spans="2:14" ht="30.75" customHeight="1" x14ac:dyDescent="0.25">
      <c r="B50" s="452"/>
      <c r="C50" s="184"/>
      <c r="D50" s="454"/>
      <c r="E50" s="454"/>
      <c r="F50" s="454"/>
      <c r="G50" s="454"/>
      <c r="H50" s="454"/>
      <c r="I50" s="454"/>
      <c r="J50"/>
      <c r="K50"/>
      <c r="L50"/>
      <c r="M50"/>
      <c r="N50"/>
    </row>
    <row r="51" spans="2:14" ht="32.25" customHeight="1" x14ac:dyDescent="0.25">
      <c r="B51" s="185" t="s">
        <v>285</v>
      </c>
      <c r="C51" s="454" t="s">
        <v>369</v>
      </c>
      <c r="D51" s="454"/>
      <c r="E51" s="454"/>
      <c r="F51" s="454"/>
      <c r="G51" s="454"/>
      <c r="H51" s="454"/>
      <c r="I51" s="454"/>
      <c r="J51"/>
      <c r="K51"/>
      <c r="L51"/>
      <c r="M51"/>
      <c r="N51"/>
    </row>
    <row r="52" spans="2:14" ht="28.5" customHeight="1" x14ac:dyDescent="0.2">
      <c r="B52" s="178" t="s">
        <v>286</v>
      </c>
      <c r="C52" s="425" t="s">
        <v>365</v>
      </c>
      <c r="D52" s="425"/>
      <c r="E52" s="425"/>
      <c r="F52" s="425"/>
      <c r="G52" s="425"/>
      <c r="H52" s="425"/>
      <c r="I52" s="425"/>
    </row>
    <row r="53" spans="2:14" ht="30" customHeight="1" x14ac:dyDescent="0.2">
      <c r="B53" s="183" t="s">
        <v>287</v>
      </c>
      <c r="C53" s="424" t="s">
        <v>366</v>
      </c>
      <c r="D53" s="424"/>
      <c r="E53" s="424"/>
      <c r="F53" s="424"/>
      <c r="G53" s="424"/>
      <c r="H53" s="424"/>
      <c r="I53" s="424"/>
    </row>
    <row r="54" spans="2:14" ht="31.5" customHeight="1" x14ac:dyDescent="0.2">
      <c r="B54" s="183" t="s">
        <v>288</v>
      </c>
      <c r="C54" s="424" t="s">
        <v>366</v>
      </c>
      <c r="D54" s="424"/>
      <c r="E54" s="424"/>
      <c r="F54" s="424"/>
      <c r="G54" s="424"/>
      <c r="H54" s="424"/>
      <c r="I54" s="424"/>
    </row>
  </sheetData>
  <sheetProtection algorithmName="SHA-512" hashValue="GSj/umKUe4+9WiC6QDXFK+5/f6GD6bR5AKhR11NOEYyH1Nd0XL+p8q16ql/Gx+jOnCPBOM/IArABovr+6A20kA==" saltValue="AsZt2wr/WPsKJBLxjhnYV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pageMargins left="0.7" right="0.7" top="0.75" bottom="0.75" header="0.3" footer="0.3"/>
  <pageSetup orientation="portrait" r:id="rId1"/>
  <ignoredErrors>
    <ignoredError sqref="H27:H38" unlockedFormula="1"/>
  </ignoredErrors>
  <drawing r:id="rId2"/>
  <legacyDrawing r:id="rId3"/>
  <oleObjects>
    <mc:AlternateContent xmlns:mc="http://schemas.openxmlformats.org/markup-compatibility/2006">
      <mc:Choice Requires="x14">
        <oleObject progId="PBrush" shapeId="35805185"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805185"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B1:X54"/>
  <sheetViews>
    <sheetView tabSelected="1" zoomScaleNormal="100" workbookViewId="0">
      <selection activeCell="C10" sqref="C10:I10"/>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0" width="69.85546875" style="7" customWidth="1"/>
    <col min="11" max="11" width="22.42578125" style="7" customWidth="1"/>
    <col min="12" max="18" width="0" style="3" hidden="1" customWidth="1"/>
    <col min="19" max="24" width="11.42578125" style="3"/>
    <col min="25" max="16384" width="11.42578125" style="7"/>
  </cols>
  <sheetData>
    <row r="1" spans="2:14" ht="37.5" customHeight="1" x14ac:dyDescent="0.2">
      <c r="B1" s="422"/>
      <c r="C1" s="289" t="s">
        <v>25</v>
      </c>
      <c r="D1" s="289"/>
      <c r="E1" s="289"/>
      <c r="F1" s="289"/>
      <c r="G1" s="289"/>
      <c r="H1" s="289"/>
      <c r="I1" s="423"/>
      <c r="J1" s="10"/>
      <c r="K1" s="10"/>
      <c r="M1" s="11" t="s">
        <v>47</v>
      </c>
    </row>
    <row r="2" spans="2:14" ht="37.5" customHeight="1" x14ac:dyDescent="0.2">
      <c r="B2" s="422"/>
      <c r="C2" s="289" t="s">
        <v>239</v>
      </c>
      <c r="D2" s="289"/>
      <c r="E2" s="289"/>
      <c r="F2" s="289"/>
      <c r="G2" s="289"/>
      <c r="H2" s="289"/>
      <c r="I2" s="423"/>
      <c r="J2" s="10"/>
      <c r="K2" s="10"/>
      <c r="M2" s="11" t="s">
        <v>48</v>
      </c>
    </row>
    <row r="3" spans="2:14" ht="37.5" customHeight="1" x14ac:dyDescent="0.2">
      <c r="B3" s="422"/>
      <c r="C3" s="289" t="s">
        <v>240</v>
      </c>
      <c r="D3" s="289"/>
      <c r="E3" s="289"/>
      <c r="F3" s="289" t="s">
        <v>241</v>
      </c>
      <c r="G3" s="289"/>
      <c r="H3" s="289"/>
      <c r="I3" s="423"/>
      <c r="J3" s="10"/>
      <c r="K3" s="10"/>
      <c r="M3" s="11" t="s">
        <v>50</v>
      </c>
    </row>
    <row r="4" spans="2:14" ht="23.25" customHeight="1" x14ac:dyDescent="0.2">
      <c r="B4" s="426"/>
      <c r="C4" s="426"/>
      <c r="D4" s="426"/>
      <c r="E4" s="426"/>
      <c r="F4" s="426"/>
      <c r="G4" s="426"/>
      <c r="H4" s="426"/>
      <c r="I4" s="426"/>
      <c r="J4" s="12"/>
      <c r="K4" s="12"/>
    </row>
    <row r="5" spans="2:14" ht="24" customHeight="1" x14ac:dyDescent="0.2">
      <c r="B5" s="427" t="s">
        <v>234</v>
      </c>
      <c r="C5" s="427"/>
      <c r="D5" s="427"/>
      <c r="E5" s="427"/>
      <c r="F5" s="427"/>
      <c r="G5" s="427"/>
      <c r="H5" s="427"/>
      <c r="I5" s="427"/>
      <c r="J5" s="14"/>
      <c r="K5" s="14"/>
      <c r="N5" s="6" t="s">
        <v>57</v>
      </c>
    </row>
    <row r="6" spans="2:14" ht="30.75" customHeight="1" x14ac:dyDescent="0.2">
      <c r="B6" s="198" t="s">
        <v>242</v>
      </c>
      <c r="C6" s="197">
        <v>6</v>
      </c>
      <c r="D6" s="428" t="s">
        <v>243</v>
      </c>
      <c r="E6" s="428"/>
      <c r="F6" s="429" t="s">
        <v>339</v>
      </c>
      <c r="G6" s="429"/>
      <c r="H6" s="429"/>
      <c r="I6" s="429"/>
      <c r="J6" s="15"/>
      <c r="K6" s="15"/>
      <c r="M6" s="11" t="s">
        <v>60</v>
      </c>
      <c r="N6" s="6" t="s">
        <v>61</v>
      </c>
    </row>
    <row r="7" spans="2:14" ht="30.75" customHeight="1" x14ac:dyDescent="0.2">
      <c r="B7" s="198" t="s">
        <v>244</v>
      </c>
      <c r="C7" s="197" t="s">
        <v>81</v>
      </c>
      <c r="D7" s="428" t="s">
        <v>245</v>
      </c>
      <c r="E7" s="428"/>
      <c r="F7" s="429" t="s">
        <v>290</v>
      </c>
      <c r="G7" s="429"/>
      <c r="H7" s="164" t="s">
        <v>246</v>
      </c>
      <c r="I7" s="197" t="s">
        <v>76</v>
      </c>
      <c r="J7" s="17"/>
      <c r="K7" s="17"/>
      <c r="M7" s="11" t="s">
        <v>65</v>
      </c>
      <c r="N7" s="6" t="s">
        <v>66</v>
      </c>
    </row>
    <row r="8" spans="2:14" ht="30.75" customHeight="1" x14ac:dyDescent="0.2">
      <c r="B8" s="198" t="s">
        <v>247</v>
      </c>
      <c r="C8" s="429" t="s">
        <v>291</v>
      </c>
      <c r="D8" s="429"/>
      <c r="E8" s="429"/>
      <c r="F8" s="429"/>
      <c r="G8" s="164" t="s">
        <v>248</v>
      </c>
      <c r="H8" s="430">
        <v>7560</v>
      </c>
      <c r="I8" s="430"/>
      <c r="J8" s="19"/>
      <c r="K8" s="19"/>
      <c r="M8" s="11" t="s">
        <v>69</v>
      </c>
      <c r="N8" s="6" t="s">
        <v>70</v>
      </c>
    </row>
    <row r="9" spans="2:14" ht="30.75" customHeight="1" x14ac:dyDescent="0.2">
      <c r="B9" s="198" t="s">
        <v>48</v>
      </c>
      <c r="C9" s="431" t="s">
        <v>65</v>
      </c>
      <c r="D9" s="431"/>
      <c r="E9" s="431"/>
      <c r="F9" s="431"/>
      <c r="G9" s="164" t="s">
        <v>249</v>
      </c>
      <c r="H9" s="432" t="s">
        <v>165</v>
      </c>
      <c r="I9" s="432"/>
      <c r="J9" s="20"/>
      <c r="K9" s="20"/>
      <c r="M9" s="21" t="s">
        <v>73</v>
      </c>
    </row>
    <row r="10" spans="2:14" ht="30.75" customHeight="1" x14ac:dyDescent="0.2">
      <c r="B10" s="198" t="s">
        <v>250</v>
      </c>
      <c r="C10" s="433" t="s">
        <v>357</v>
      </c>
      <c r="D10" s="433"/>
      <c r="E10" s="433"/>
      <c r="F10" s="433"/>
      <c r="G10" s="433"/>
      <c r="H10" s="433"/>
      <c r="I10" s="433"/>
      <c r="J10" s="22"/>
      <c r="K10" s="22"/>
      <c r="M10" s="21"/>
    </row>
    <row r="11" spans="2:14" ht="30.75" customHeight="1" x14ac:dyDescent="0.2">
      <c r="B11" s="198" t="s">
        <v>251</v>
      </c>
      <c r="C11" s="434" t="s">
        <v>292</v>
      </c>
      <c r="D11" s="434"/>
      <c r="E11" s="434"/>
      <c r="F11" s="434"/>
      <c r="G11" s="434"/>
      <c r="H11" s="434"/>
      <c r="I11" s="434"/>
      <c r="J11" s="17"/>
      <c r="K11" s="17"/>
      <c r="M11" s="21"/>
      <c r="N11" s="6" t="s">
        <v>76</v>
      </c>
    </row>
    <row r="12" spans="2:14" ht="30.75" customHeight="1" x14ac:dyDescent="0.2">
      <c r="B12" s="198" t="s">
        <v>254</v>
      </c>
      <c r="C12" s="321" t="s">
        <v>354</v>
      </c>
      <c r="D12" s="321"/>
      <c r="E12" s="321"/>
      <c r="F12" s="321"/>
      <c r="G12" s="164" t="s">
        <v>252</v>
      </c>
      <c r="H12" s="322" t="s">
        <v>91</v>
      </c>
      <c r="I12" s="322"/>
      <c r="J12" s="17"/>
      <c r="K12" s="17"/>
      <c r="M12" s="21" t="s">
        <v>80</v>
      </c>
      <c r="N12" s="6" t="s">
        <v>81</v>
      </c>
    </row>
    <row r="13" spans="2:14" ht="30.75" customHeight="1" x14ac:dyDescent="0.2">
      <c r="B13" s="198" t="s">
        <v>255</v>
      </c>
      <c r="C13" s="435" t="s">
        <v>363</v>
      </c>
      <c r="D13" s="435"/>
      <c r="E13" s="435"/>
      <c r="F13" s="435"/>
      <c r="G13" s="164" t="s">
        <v>253</v>
      </c>
      <c r="H13" s="434" t="s">
        <v>70</v>
      </c>
      <c r="I13" s="434"/>
      <c r="J13" s="17"/>
      <c r="K13" s="17"/>
      <c r="M13" s="21" t="s">
        <v>84</v>
      </c>
    </row>
    <row r="14" spans="2:14" ht="64.5" customHeight="1" x14ac:dyDescent="0.2">
      <c r="B14" s="198" t="s">
        <v>256</v>
      </c>
      <c r="C14" s="318" t="s">
        <v>340</v>
      </c>
      <c r="D14" s="318"/>
      <c r="E14" s="318"/>
      <c r="F14" s="318"/>
      <c r="G14" s="318"/>
      <c r="H14" s="318"/>
      <c r="I14" s="318"/>
      <c r="J14" s="22"/>
      <c r="K14" s="22"/>
      <c r="M14" s="21" t="s">
        <v>86</v>
      </c>
      <c r="N14" s="6"/>
    </row>
    <row r="15" spans="2:14" ht="30.75" customHeight="1" x14ac:dyDescent="0.2">
      <c r="B15" s="198" t="s">
        <v>257</v>
      </c>
      <c r="C15" s="321" t="s">
        <v>356</v>
      </c>
      <c r="D15" s="321"/>
      <c r="E15" s="321"/>
      <c r="F15" s="321"/>
      <c r="G15" s="321"/>
      <c r="H15" s="321"/>
      <c r="I15" s="321"/>
      <c r="J15" s="23"/>
      <c r="K15" s="23"/>
      <c r="M15" s="21" t="s">
        <v>88</v>
      </c>
      <c r="N15" s="6"/>
    </row>
    <row r="16" spans="2:14" ht="20.25" customHeight="1" x14ac:dyDescent="0.2">
      <c r="B16" s="198" t="s">
        <v>258</v>
      </c>
      <c r="C16" s="429" t="s">
        <v>342</v>
      </c>
      <c r="D16" s="429"/>
      <c r="E16" s="429"/>
      <c r="F16" s="429"/>
      <c r="G16" s="429"/>
      <c r="H16" s="429"/>
      <c r="I16" s="429"/>
      <c r="J16" s="24"/>
      <c r="K16" s="24"/>
      <c r="M16" s="21"/>
      <c r="N16" s="6"/>
    </row>
    <row r="17" spans="2:14" ht="30.75" customHeight="1" x14ac:dyDescent="0.2">
      <c r="B17" s="198" t="s">
        <v>259</v>
      </c>
      <c r="C17" s="434" t="s">
        <v>341</v>
      </c>
      <c r="D17" s="492"/>
      <c r="E17" s="492"/>
      <c r="F17" s="492"/>
      <c r="G17" s="492"/>
      <c r="H17" s="492"/>
      <c r="I17" s="492"/>
      <c r="J17" s="25"/>
      <c r="K17" s="25"/>
      <c r="M17" s="21" t="s">
        <v>91</v>
      </c>
      <c r="N17" s="6"/>
    </row>
    <row r="18" spans="2:14" ht="18" customHeight="1" x14ac:dyDescent="0.2">
      <c r="B18" s="436" t="s">
        <v>265</v>
      </c>
      <c r="C18" s="437" t="s">
        <v>237</v>
      </c>
      <c r="D18" s="437"/>
      <c r="E18" s="437"/>
      <c r="F18" s="438" t="s">
        <v>238</v>
      </c>
      <c r="G18" s="438"/>
      <c r="H18" s="438"/>
      <c r="I18" s="438"/>
      <c r="J18" s="26"/>
      <c r="K18" s="26"/>
      <c r="M18" s="21" t="s">
        <v>79</v>
      </c>
      <c r="N18" s="6"/>
    </row>
    <row r="19" spans="2:14" ht="39.75" customHeight="1" x14ac:dyDescent="0.2">
      <c r="B19" s="436"/>
      <c r="C19" s="429" t="s">
        <v>343</v>
      </c>
      <c r="D19" s="429"/>
      <c r="E19" s="429"/>
      <c r="F19" s="429" t="s">
        <v>344</v>
      </c>
      <c r="G19" s="429"/>
      <c r="H19" s="429"/>
      <c r="I19" s="429"/>
      <c r="J19" s="24"/>
      <c r="K19" s="24"/>
      <c r="M19" s="21" t="s">
        <v>95</v>
      </c>
      <c r="N19" s="6"/>
    </row>
    <row r="20" spans="2:14" ht="39.75" customHeight="1" x14ac:dyDescent="0.2">
      <c r="B20" s="198" t="s">
        <v>266</v>
      </c>
      <c r="C20" s="434" t="s">
        <v>345</v>
      </c>
      <c r="D20" s="434"/>
      <c r="E20" s="434"/>
      <c r="F20" s="322" t="s">
        <v>346</v>
      </c>
      <c r="G20" s="322"/>
      <c r="H20" s="322"/>
      <c r="I20" s="322"/>
      <c r="J20" s="17"/>
      <c r="K20" s="17"/>
      <c r="M20" s="21"/>
      <c r="N20" s="6"/>
    </row>
    <row r="21" spans="2:14" ht="42" customHeight="1" x14ac:dyDescent="0.2">
      <c r="B21" s="198" t="s">
        <v>267</v>
      </c>
      <c r="C21" s="446" t="s">
        <v>347</v>
      </c>
      <c r="D21" s="446"/>
      <c r="E21" s="446"/>
      <c r="F21" s="429" t="s">
        <v>348</v>
      </c>
      <c r="G21" s="429"/>
      <c r="H21" s="429"/>
      <c r="I21" s="429"/>
      <c r="J21" s="23"/>
      <c r="K21" s="23"/>
      <c r="M21" s="27"/>
      <c r="N21" s="6"/>
    </row>
    <row r="22" spans="2:14" ht="23.25" customHeight="1" x14ac:dyDescent="0.2">
      <c r="B22" s="198" t="s">
        <v>268</v>
      </c>
      <c r="C22" s="443">
        <v>45292</v>
      </c>
      <c r="D22" s="443"/>
      <c r="E22" s="443"/>
      <c r="F22" s="164" t="s">
        <v>271</v>
      </c>
      <c r="G22" s="201">
        <v>44</v>
      </c>
      <c r="H22" s="164" t="s">
        <v>275</v>
      </c>
      <c r="I22" s="201">
        <f>+G22+G27</f>
        <v>49</v>
      </c>
      <c r="J22" s="28"/>
      <c r="K22" s="28"/>
      <c r="M22" s="27"/>
    </row>
    <row r="23" spans="2:14" ht="27" customHeight="1" x14ac:dyDescent="0.2">
      <c r="B23" s="198" t="s">
        <v>269</v>
      </c>
      <c r="C23" s="443">
        <v>45443</v>
      </c>
      <c r="D23" s="321"/>
      <c r="E23" s="321"/>
      <c r="F23" s="164" t="s">
        <v>272</v>
      </c>
      <c r="G23" s="491">
        <v>5</v>
      </c>
      <c r="H23" s="491"/>
      <c r="I23" s="491"/>
      <c r="J23" s="193"/>
      <c r="K23" s="29"/>
      <c r="M23" s="27"/>
    </row>
    <row r="24" spans="2:14" ht="30.75" customHeight="1" x14ac:dyDescent="0.2">
      <c r="B24" s="198" t="s">
        <v>270</v>
      </c>
      <c r="C24" s="322" t="s">
        <v>88</v>
      </c>
      <c r="D24" s="322"/>
      <c r="E24" s="322"/>
      <c r="F24" s="214" t="s">
        <v>274</v>
      </c>
      <c r="G24" s="429" t="s">
        <v>303</v>
      </c>
      <c r="H24" s="429"/>
      <c r="I24" s="429"/>
      <c r="J24" s="26"/>
      <c r="K24" s="26"/>
      <c r="M24" s="27"/>
    </row>
    <row r="25" spans="2:14" ht="22.5" customHeight="1" x14ac:dyDescent="0.2">
      <c r="B25" s="445" t="s">
        <v>235</v>
      </c>
      <c r="C25" s="445"/>
      <c r="D25" s="445"/>
      <c r="E25" s="445"/>
      <c r="F25" s="445"/>
      <c r="G25" s="445"/>
      <c r="H25" s="445"/>
      <c r="I25" s="445"/>
      <c r="J25" s="14"/>
      <c r="K25" s="14"/>
      <c r="M25" s="27"/>
    </row>
    <row r="26" spans="2:14" ht="43.5" customHeight="1" x14ac:dyDescent="0.2">
      <c r="B26" s="196" t="s">
        <v>105</v>
      </c>
      <c r="C26" s="196" t="s">
        <v>261</v>
      </c>
      <c r="D26" s="196" t="s">
        <v>260</v>
      </c>
      <c r="E26" s="165" t="s">
        <v>264</v>
      </c>
      <c r="F26" s="196" t="s">
        <v>263</v>
      </c>
      <c r="G26" s="196" t="s">
        <v>262</v>
      </c>
      <c r="H26" s="165" t="s">
        <v>276</v>
      </c>
      <c r="I26" s="196" t="s">
        <v>273</v>
      </c>
      <c r="J26" s="212"/>
      <c r="K26" s="24"/>
      <c r="M26" s="27"/>
    </row>
    <row r="27" spans="2:14" ht="19.5" customHeight="1" x14ac:dyDescent="0.2">
      <c r="B27" s="199" t="s">
        <v>113</v>
      </c>
      <c r="C27" s="174">
        <v>0</v>
      </c>
      <c r="D27" s="174">
        <v>0</v>
      </c>
      <c r="E27" s="189">
        <f>IF(OR(C27=0,C27=""),0,D27/C27)</f>
        <v>0</v>
      </c>
      <c r="F27" s="483">
        <f>SUM(C27:C38)</f>
        <v>5</v>
      </c>
      <c r="G27" s="483">
        <f>SUM(D27:D38)</f>
        <v>5</v>
      </c>
      <c r="H27" s="202">
        <f>+(D27*100%)/$G$23</f>
        <v>0</v>
      </c>
      <c r="I27" s="442">
        <f>I22/(G22+G23)</f>
        <v>1</v>
      </c>
      <c r="J27" s="212"/>
      <c r="K27" s="36"/>
      <c r="M27" s="27"/>
    </row>
    <row r="28" spans="2:14" ht="19.5" customHeight="1" x14ac:dyDescent="0.2">
      <c r="B28" s="199" t="s">
        <v>114</v>
      </c>
      <c r="C28" s="174">
        <v>1</v>
      </c>
      <c r="D28" s="174">
        <v>0</v>
      </c>
      <c r="E28" s="189">
        <f t="shared" ref="E28:E31" si="0">IF(OR(C28=0,C28=""),0,D28/C28)</f>
        <v>0</v>
      </c>
      <c r="F28" s="483"/>
      <c r="G28" s="483"/>
      <c r="H28" s="202">
        <f t="shared" ref="H28" si="1">+(D28*100%)/$G$23</f>
        <v>0</v>
      </c>
      <c r="I28" s="442"/>
      <c r="J28" s="212"/>
      <c r="K28" s="36"/>
      <c r="M28" s="27"/>
    </row>
    <row r="29" spans="2:14" ht="19.5" customHeight="1" x14ac:dyDescent="0.2">
      <c r="B29" s="199" t="s">
        <v>115</v>
      </c>
      <c r="C29" s="174">
        <v>2</v>
      </c>
      <c r="D29" s="174">
        <v>3</v>
      </c>
      <c r="E29" s="189">
        <f t="shared" si="0"/>
        <v>1.5</v>
      </c>
      <c r="F29" s="483"/>
      <c r="G29" s="483"/>
      <c r="H29" s="202">
        <f>+IF(D29="","",((D29*100%)/$G$23)+H28)</f>
        <v>0.6</v>
      </c>
      <c r="I29" s="442"/>
      <c r="J29" s="212"/>
      <c r="K29" s="36"/>
      <c r="M29" s="27"/>
    </row>
    <row r="30" spans="2:14" ht="19.5" customHeight="1" x14ac:dyDescent="0.2">
      <c r="B30" s="199" t="s">
        <v>116</v>
      </c>
      <c r="C30" s="174">
        <v>1</v>
      </c>
      <c r="D30" s="172">
        <v>1</v>
      </c>
      <c r="E30" s="189">
        <f t="shared" si="0"/>
        <v>1</v>
      </c>
      <c r="F30" s="483"/>
      <c r="G30" s="483"/>
      <c r="H30" s="202">
        <f t="shared" ref="H30:H38" si="2">+IF(D30="","",((D30*100%)/$G$23)+H29)</f>
        <v>0.8</v>
      </c>
      <c r="I30" s="442"/>
      <c r="J30" s="212"/>
      <c r="K30" s="36"/>
    </row>
    <row r="31" spans="2:14" ht="19.5" customHeight="1" x14ac:dyDescent="0.2">
      <c r="B31" s="199" t="s">
        <v>117</v>
      </c>
      <c r="C31" s="174">
        <v>1</v>
      </c>
      <c r="D31" s="174">
        <v>1</v>
      </c>
      <c r="E31" s="189">
        <f t="shared" si="0"/>
        <v>1</v>
      </c>
      <c r="F31" s="483"/>
      <c r="G31" s="483"/>
      <c r="H31" s="202">
        <f t="shared" si="2"/>
        <v>1</v>
      </c>
      <c r="I31" s="442"/>
      <c r="J31" s="212"/>
      <c r="K31" s="36"/>
    </row>
    <row r="32" spans="2:14" ht="19.5" customHeight="1" x14ac:dyDescent="0.2">
      <c r="B32" s="199" t="s">
        <v>118</v>
      </c>
      <c r="C32" s="173"/>
      <c r="D32" s="215"/>
      <c r="E32" s="189"/>
      <c r="F32" s="483"/>
      <c r="G32" s="483"/>
      <c r="H32" s="202" t="str">
        <f t="shared" si="2"/>
        <v/>
      </c>
      <c r="I32" s="442"/>
      <c r="J32" s="212"/>
      <c r="K32" s="36"/>
    </row>
    <row r="33" spans="2:16" ht="19.5" customHeight="1" x14ac:dyDescent="0.2">
      <c r="B33" s="199" t="s">
        <v>119</v>
      </c>
      <c r="C33" s="173"/>
      <c r="D33" s="215"/>
      <c r="E33" s="189"/>
      <c r="F33" s="483"/>
      <c r="G33" s="483"/>
      <c r="H33" s="202" t="str">
        <f t="shared" si="2"/>
        <v/>
      </c>
      <c r="I33" s="442"/>
      <c r="J33" s="212"/>
      <c r="K33" s="36"/>
    </row>
    <row r="34" spans="2:16" ht="19.5" customHeight="1" x14ac:dyDescent="0.2">
      <c r="B34" s="199" t="s">
        <v>120</v>
      </c>
      <c r="C34" s="173"/>
      <c r="D34" s="215"/>
      <c r="E34" s="189"/>
      <c r="F34" s="483"/>
      <c r="G34" s="483"/>
      <c r="H34" s="202" t="str">
        <f t="shared" si="2"/>
        <v/>
      </c>
      <c r="I34" s="442"/>
      <c r="J34" s="36"/>
      <c r="K34" s="36"/>
    </row>
    <row r="35" spans="2:16" ht="19.5" customHeight="1" x14ac:dyDescent="0.2">
      <c r="B35" s="199" t="s">
        <v>121</v>
      </c>
      <c r="C35" s="173"/>
      <c r="D35" s="215"/>
      <c r="E35" s="189"/>
      <c r="F35" s="483"/>
      <c r="G35" s="483"/>
      <c r="H35" s="202" t="str">
        <f t="shared" si="2"/>
        <v/>
      </c>
      <c r="I35" s="442"/>
      <c r="J35" s="36"/>
      <c r="K35" s="36"/>
    </row>
    <row r="36" spans="2:16" ht="19.5" customHeight="1" x14ac:dyDescent="0.2">
      <c r="B36" s="199" t="s">
        <v>122</v>
      </c>
      <c r="C36" s="173"/>
      <c r="D36" s="215"/>
      <c r="E36" s="189"/>
      <c r="F36" s="483"/>
      <c r="G36" s="483"/>
      <c r="H36" s="202" t="str">
        <f t="shared" si="2"/>
        <v/>
      </c>
      <c r="I36" s="442"/>
      <c r="J36" s="36"/>
      <c r="K36" s="36"/>
    </row>
    <row r="37" spans="2:16" ht="19.5" customHeight="1" x14ac:dyDescent="0.2">
      <c r="B37" s="199" t="s">
        <v>123</v>
      </c>
      <c r="C37" s="173"/>
      <c r="D37" s="215"/>
      <c r="E37" s="189"/>
      <c r="F37" s="483"/>
      <c r="G37" s="483"/>
      <c r="H37" s="202" t="str">
        <f t="shared" si="2"/>
        <v/>
      </c>
      <c r="I37" s="442"/>
      <c r="J37" s="36"/>
      <c r="K37" s="36"/>
    </row>
    <row r="38" spans="2:16" ht="19.5" customHeight="1" x14ac:dyDescent="0.2">
      <c r="B38" s="199" t="s">
        <v>124</v>
      </c>
      <c r="C38" s="173"/>
      <c r="D38" s="215"/>
      <c r="E38" s="189"/>
      <c r="F38" s="483"/>
      <c r="G38" s="483"/>
      <c r="H38" s="202" t="str">
        <f t="shared" si="2"/>
        <v/>
      </c>
      <c r="I38" s="442"/>
      <c r="J38" s="36"/>
      <c r="K38" s="36"/>
    </row>
    <row r="39" spans="2:16" ht="132.75" customHeight="1" x14ac:dyDescent="0.2">
      <c r="B39" s="166" t="s">
        <v>277</v>
      </c>
      <c r="C39" s="450" t="s">
        <v>376</v>
      </c>
      <c r="D39" s="450"/>
      <c r="E39" s="450"/>
      <c r="F39" s="450"/>
      <c r="G39" s="450"/>
      <c r="H39" s="450"/>
      <c r="I39" s="450"/>
      <c r="J39" s="213"/>
      <c r="K39" s="37"/>
    </row>
    <row r="40" spans="2:16" ht="55.5" customHeight="1" x14ac:dyDescent="0.2">
      <c r="B40" s="449"/>
      <c r="C40" s="449"/>
      <c r="D40" s="449"/>
      <c r="E40" s="449"/>
      <c r="F40" s="449"/>
      <c r="G40" s="449"/>
      <c r="H40" s="449"/>
      <c r="I40" s="449"/>
      <c r="J40" s="192"/>
      <c r="K40" s="14"/>
    </row>
    <row r="41" spans="2:16" ht="55.5" customHeight="1" x14ac:dyDescent="0.2">
      <c r="B41" s="449"/>
      <c r="C41" s="449"/>
      <c r="D41" s="449"/>
      <c r="E41" s="449"/>
      <c r="F41" s="449"/>
      <c r="G41" s="449"/>
      <c r="H41" s="449"/>
      <c r="I41" s="449"/>
      <c r="J41" s="192"/>
      <c r="K41" s="37"/>
    </row>
    <row r="42" spans="2:16" ht="56.25" customHeight="1" x14ac:dyDescent="0.2">
      <c r="B42" s="449"/>
      <c r="C42" s="449"/>
      <c r="D42" s="449"/>
      <c r="E42" s="449"/>
      <c r="F42" s="449"/>
      <c r="G42" s="449"/>
      <c r="H42" s="449"/>
      <c r="I42" s="449"/>
      <c r="J42" s="192"/>
      <c r="K42" s="37"/>
    </row>
    <row r="43" spans="2:16" ht="18" customHeight="1" x14ac:dyDescent="0.2">
      <c r="B43" s="449"/>
      <c r="C43" s="449"/>
      <c r="D43" s="449"/>
      <c r="E43" s="449"/>
      <c r="F43" s="449"/>
      <c r="G43" s="449"/>
      <c r="H43" s="449"/>
      <c r="I43" s="449"/>
      <c r="J43" s="192"/>
      <c r="K43" s="37"/>
    </row>
    <row r="44" spans="2:16" ht="21.75" hidden="1" customHeight="1" x14ac:dyDescent="0.2">
      <c r="B44" s="449"/>
      <c r="C44" s="449"/>
      <c r="D44" s="449"/>
      <c r="E44" s="449"/>
      <c r="F44" s="449"/>
      <c r="G44" s="449"/>
      <c r="H44" s="449"/>
      <c r="I44" s="449"/>
      <c r="J44" s="192"/>
      <c r="K44" s="12"/>
    </row>
    <row r="45" spans="2:16" ht="105" customHeight="1" x14ac:dyDescent="0.25">
      <c r="B45" s="198" t="s">
        <v>278</v>
      </c>
      <c r="C45" s="488" t="s">
        <v>388</v>
      </c>
      <c r="D45" s="488"/>
      <c r="E45" s="488"/>
      <c r="F45" s="488"/>
      <c r="G45" s="488"/>
      <c r="H45" s="488"/>
      <c r="I45" s="488"/>
      <c r="J45" s="213"/>
      <c r="K45"/>
      <c r="L45"/>
      <c r="M45"/>
      <c r="N45"/>
      <c r="O45"/>
      <c r="P45"/>
    </row>
    <row r="46" spans="2:16" ht="33" customHeight="1" x14ac:dyDescent="0.25">
      <c r="B46" s="198" t="s">
        <v>279</v>
      </c>
      <c r="C46" s="489" t="s">
        <v>372</v>
      </c>
      <c r="D46" s="489"/>
      <c r="E46" s="489"/>
      <c r="F46" s="489"/>
      <c r="G46" s="489"/>
      <c r="H46" s="489"/>
      <c r="I46" s="489"/>
      <c r="J46" s="212"/>
      <c r="K46"/>
      <c r="L46"/>
      <c r="M46"/>
      <c r="N46"/>
      <c r="O46"/>
      <c r="P46"/>
    </row>
    <row r="47" spans="2:16" ht="70.5" customHeight="1" x14ac:dyDescent="0.25">
      <c r="B47" s="167" t="s">
        <v>280</v>
      </c>
      <c r="C47" s="490" t="s">
        <v>377</v>
      </c>
      <c r="D47" s="490"/>
      <c r="E47" s="490"/>
      <c r="F47" s="490"/>
      <c r="G47" s="490"/>
      <c r="H47" s="490"/>
      <c r="I47" s="490"/>
      <c r="J47" s="212"/>
      <c r="K47"/>
      <c r="L47"/>
      <c r="M47"/>
      <c r="N47"/>
      <c r="O47"/>
      <c r="P47"/>
    </row>
    <row r="48" spans="2:16" ht="22.5" customHeight="1" x14ac:dyDescent="0.2">
      <c r="B48" s="445" t="s">
        <v>236</v>
      </c>
      <c r="C48" s="445"/>
      <c r="D48" s="445"/>
      <c r="E48" s="445"/>
      <c r="F48" s="445"/>
      <c r="G48" s="445"/>
      <c r="H48" s="445"/>
      <c r="I48" s="445"/>
      <c r="J48" s="38"/>
      <c r="K48" s="38"/>
    </row>
    <row r="49" spans="2:11" ht="22.5" customHeight="1" x14ac:dyDescent="0.2">
      <c r="B49" s="436" t="s">
        <v>281</v>
      </c>
      <c r="C49" s="200" t="s">
        <v>282</v>
      </c>
      <c r="D49" s="447" t="s">
        <v>283</v>
      </c>
      <c r="E49" s="447"/>
      <c r="F49" s="447"/>
      <c r="G49" s="447" t="s">
        <v>284</v>
      </c>
      <c r="H49" s="447"/>
      <c r="I49" s="447"/>
      <c r="J49" s="39"/>
      <c r="K49" s="39"/>
    </row>
    <row r="50" spans="2:11" ht="30.75" customHeight="1" x14ac:dyDescent="0.2">
      <c r="B50" s="436"/>
      <c r="C50" s="169"/>
      <c r="D50" s="448"/>
      <c r="E50" s="448"/>
      <c r="F50" s="448"/>
      <c r="G50" s="448"/>
      <c r="H50" s="448"/>
      <c r="I50" s="448"/>
      <c r="J50" s="39"/>
      <c r="K50" s="39"/>
    </row>
    <row r="51" spans="2:11" ht="32.25" customHeight="1" x14ac:dyDescent="0.2">
      <c r="B51" s="168" t="s">
        <v>285</v>
      </c>
      <c r="C51" s="424" t="s">
        <v>373</v>
      </c>
      <c r="D51" s="424"/>
      <c r="E51" s="424"/>
      <c r="F51" s="424"/>
      <c r="G51" s="424"/>
      <c r="H51" s="424"/>
      <c r="I51" s="424"/>
      <c r="J51" s="216"/>
      <c r="K51" s="42"/>
    </row>
    <row r="52" spans="2:11" ht="28.5" customHeight="1" x14ac:dyDescent="0.2">
      <c r="B52" s="164" t="s">
        <v>286</v>
      </c>
      <c r="C52" s="425" t="s">
        <v>365</v>
      </c>
      <c r="D52" s="425"/>
      <c r="E52" s="425"/>
      <c r="F52" s="425"/>
      <c r="G52" s="425"/>
      <c r="H52" s="425"/>
      <c r="I52" s="425"/>
      <c r="J52" s="216"/>
      <c r="K52" s="42"/>
    </row>
    <row r="53" spans="2:11" ht="30" customHeight="1" x14ac:dyDescent="0.2">
      <c r="B53" s="167" t="s">
        <v>287</v>
      </c>
      <c r="C53" s="424" t="s">
        <v>366</v>
      </c>
      <c r="D53" s="424"/>
      <c r="E53" s="424"/>
      <c r="F53" s="424"/>
      <c r="G53" s="424"/>
      <c r="H53" s="424"/>
      <c r="I53" s="424"/>
      <c r="J53" s="43"/>
      <c r="K53" s="43"/>
    </row>
    <row r="54" spans="2:11" ht="31.5" customHeight="1" x14ac:dyDescent="0.2">
      <c r="B54" s="167" t="s">
        <v>288</v>
      </c>
      <c r="C54" s="424" t="s">
        <v>366</v>
      </c>
      <c r="D54" s="424"/>
      <c r="E54" s="424"/>
      <c r="F54" s="424"/>
      <c r="G54" s="424"/>
      <c r="H54" s="424"/>
      <c r="I54" s="424"/>
      <c r="J54" s="217"/>
      <c r="K54" s="49"/>
    </row>
  </sheetData>
  <sheetProtection algorithmName="SHA-512" hashValue="nc2mUXYlOfW0cXj7brstXeEShy7iwmlavnCBhuAP+fJvxHsmT02hWRnzPjAy8AZAYknh0q4arILPo11o5TNo0Q==" saltValue="U83Pxv4jZL8FL9ssME+4L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formula1>$N$11:$N$12</formula1>
    </dataValidation>
    <dataValidation type="list" allowBlank="1" showInputMessage="1" showErrorMessage="1" sqref="H13:I13">
      <formula1>$N$5:$N$8</formula1>
    </dataValidation>
    <dataValidation type="list" allowBlank="1" showInputMessage="1" showErrorMessage="1" sqref="J10:K10">
      <formula1>$M$21:$M$28</formula1>
    </dataValidation>
    <dataValidation type="list" allowBlank="1" showInputMessage="1" showErrorMessage="1" sqref="C9:F9">
      <formula1>$M$6:$M$9</formula1>
    </dataValidation>
    <dataValidation type="list" allowBlank="1" showInputMessage="1" showErrorMessage="1" sqref="C24:E24">
      <formula1>$M$12:$M$15</formula1>
    </dataValidation>
    <dataValidation type="list" allowBlank="1" showInputMessage="1" showErrorMessage="1" sqref="H12:I12">
      <formula1>M17:M19</formula1>
    </dataValidation>
    <dataValidation type="list" showDropDown="1" showInputMessage="1" showErrorMessage="1" sqref="K12">
      <formula1>O17:O19</formula1>
    </dataValidation>
  </dataValidations>
  <pageMargins left="0.7" right="0.7" top="0.75" bottom="0.75" header="0.3" footer="0.3"/>
  <pageSetup orientation="portrait" r:id="rId1"/>
  <ignoredErrors>
    <ignoredError sqref="H28 H30:H38 H27" unlockedFormula="1"/>
  </ignoredErrors>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3F664237-BA00-4E19-9D4C-97CF951D95E6}">
  <ds:schemaRefs>
    <ds:schemaRef ds:uri="http://purl.org/dc/elements/1.1/"/>
    <ds:schemaRef ds:uri="http://schemas.microsoft.com/office/2006/documentManagement/types"/>
    <ds:schemaRef ds:uri="http://www.w3.org/XML/1998/namespace"/>
    <ds:schemaRef ds:uri="http://purl.org/dc/terms/"/>
    <ds:schemaRef ds:uri="http://purl.org/dc/dcmitype/"/>
    <ds:schemaRef ds:uri="08ebe415-1e9a-4b26-acfc-09642d3d19df"/>
    <ds:schemaRef ds:uri="http://schemas.microsoft.com/office/2006/metadata/properties"/>
    <ds:schemaRef ds:uri="http://schemas.microsoft.com/office/infopath/2007/PartnerControls"/>
    <ds:schemaRef ds:uri="http://schemas.openxmlformats.org/package/2006/metadata/core-properties"/>
    <ds:schemaRef ds:uri="d472a95f-029e-48ed-8556-580ff62e7833"/>
  </ds:schemaRefs>
</ds:datastoreItem>
</file>

<file path=customXml/itemProps3.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MARCELA CASTRO</cp:lastModifiedBy>
  <cp:lastPrinted>2018-04-10T15:28:46Z</cp:lastPrinted>
  <dcterms:created xsi:type="dcterms:W3CDTF">2010-03-25T16:40:43Z</dcterms:created>
  <dcterms:modified xsi:type="dcterms:W3CDTF">2024-06-11T13:55:14Z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