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updateLinks="never" defaultThemeVersion="124226"/>
  <mc:AlternateContent xmlns:mc="http://schemas.openxmlformats.org/markup-compatibility/2006">
    <mc:Choice Requires="x15">
      <x15ac:absPath xmlns:x15ac="http://schemas.microsoft.com/office/spreadsheetml/2010/11/ac" url="C:\Users\MARCELA CASTRO\OneDrive\Documentos\IDPYBA\HERRAMIENTAS ENTREGADAS CULTURA 03 ABRIL 2024\"/>
    </mc:Choice>
  </mc:AlternateContent>
  <bookViews>
    <workbookView xWindow="0" yWindow="0" windowWidth="20490" windowHeight="7650" tabRatio="748" firstSheet="3" activeTab="8"/>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3"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62913"/>
</workbook>
</file>

<file path=xl/calcChain.xml><?xml version="1.0" encoding="utf-8"?>
<calcChain xmlns="http://schemas.openxmlformats.org/spreadsheetml/2006/main">
  <c r="F27" i="68" l="1"/>
  <c r="G27" i="68"/>
  <c r="E29" i="24" l="1"/>
  <c r="G27" i="24" l="1"/>
  <c r="K39" i="68" l="1"/>
  <c r="F27" i="24" l="1"/>
  <c r="H38" i="71" l="1"/>
  <c r="H37" i="71"/>
  <c r="H36" i="71"/>
  <c r="H35" i="71"/>
  <c r="H34" i="71"/>
  <c r="H33" i="71"/>
  <c r="H32" i="71"/>
  <c r="H31" i="71"/>
  <c r="E31" i="71"/>
  <c r="H30" i="71"/>
  <c r="E30" i="71"/>
  <c r="E29" i="71"/>
  <c r="H28" i="71"/>
  <c r="H29" i="71" s="1"/>
  <c r="E28" i="71"/>
  <c r="H27" i="71"/>
  <c r="G27" i="71"/>
  <c r="I27" i="71" s="1"/>
  <c r="F27" i="71"/>
  <c r="E27" i="71"/>
  <c r="H38" i="73"/>
  <c r="H37" i="73"/>
  <c r="H36" i="73"/>
  <c r="H35" i="73"/>
  <c r="H34" i="73"/>
  <c r="H33" i="73"/>
  <c r="H32" i="73"/>
  <c r="H31" i="73"/>
  <c r="E31" i="73"/>
  <c r="H30" i="73"/>
  <c r="E30" i="73"/>
  <c r="H29" i="73"/>
  <c r="E29" i="73"/>
  <c r="H28" i="73"/>
  <c r="E28" i="73"/>
  <c r="H27" i="73"/>
  <c r="G27" i="73"/>
  <c r="I27" i="73" s="1"/>
  <c r="F27" i="73"/>
  <c r="E27" i="73"/>
  <c r="H38" i="69"/>
  <c r="H37" i="69"/>
  <c r="H36" i="69"/>
  <c r="H35" i="69"/>
  <c r="H34" i="69"/>
  <c r="H33" i="69"/>
  <c r="H32" i="69"/>
  <c r="H31" i="69"/>
  <c r="H30" i="69"/>
  <c r="H28" i="69"/>
  <c r="H29" i="69" s="1"/>
  <c r="H27" i="69"/>
  <c r="G27" i="69"/>
  <c r="I27" i="69" s="1"/>
  <c r="F27" i="69"/>
  <c r="E31" i="69"/>
  <c r="E30" i="69"/>
  <c r="E29" i="69"/>
  <c r="E28" i="69"/>
  <c r="E27" i="69"/>
  <c r="E31" i="68"/>
  <c r="E30" i="68"/>
  <c r="E29" i="68"/>
  <c r="E28" i="68"/>
  <c r="E27" i="68"/>
  <c r="I27" i="68"/>
  <c r="H38" i="68"/>
  <c r="H37" i="68"/>
  <c r="H36" i="68"/>
  <c r="H35" i="68"/>
  <c r="H34" i="68"/>
  <c r="H33" i="68"/>
  <c r="H32" i="68"/>
  <c r="H31" i="68"/>
  <c r="H30" i="68"/>
  <c r="H28" i="68"/>
  <c r="H29" i="68" s="1"/>
  <c r="H28" i="67"/>
  <c r="H27" i="68"/>
  <c r="H27" i="67"/>
  <c r="F27" i="67"/>
  <c r="E31" i="67"/>
  <c r="E30" i="67"/>
  <c r="E29" i="67"/>
  <c r="E28" i="67"/>
  <c r="E27" i="67"/>
  <c r="H32" i="67" l="1"/>
  <c r="H33" i="67" s="1"/>
  <c r="H34" i="67" s="1"/>
  <c r="H35" i="67" s="1"/>
  <c r="H36" i="67" s="1"/>
  <c r="H37" i="67" s="1"/>
  <c r="H38" i="67" s="1"/>
  <c r="H31" i="67"/>
  <c r="H30" i="67"/>
  <c r="H29" i="67"/>
  <c r="G27" i="67"/>
  <c r="I27" i="67" s="1"/>
  <c r="E27" i="24" l="1"/>
  <c r="G23" i="24"/>
  <c r="I27" i="24"/>
  <c r="E28" i="24"/>
  <c r="E30" i="24"/>
  <c r="H30" i="24"/>
  <c r="E31" i="24"/>
  <c r="H31" i="24"/>
  <c r="H32" i="24"/>
  <c r="H33" i="24"/>
  <c r="H34" i="24"/>
  <c r="H35" i="24"/>
  <c r="H36" i="24"/>
  <c r="H37" i="24"/>
  <c r="H38" i="24"/>
  <c r="H27" i="24" l="1"/>
  <c r="H28" i="24" s="1"/>
  <c r="H29" i="24" s="1"/>
  <c r="I18" i="63" l="1"/>
  <c r="G18" i="63"/>
  <c r="D18" i="63"/>
  <c r="C8" i="63"/>
  <c r="C7" i="63"/>
  <c r="C6" i="63"/>
  <c r="D30" i="62"/>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AB19" i="5" s="1"/>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K15" i="5"/>
  <c r="V15" i="5"/>
  <c r="J13" i="5"/>
  <c r="I13" i="5" s="1"/>
  <c r="J15" i="5"/>
  <c r="D31" i="62"/>
  <c r="D32" i="62" s="1"/>
  <c r="I30" i="62"/>
  <c r="H30" i="47" l="1"/>
  <c r="AC19" i="5"/>
  <c r="I31" i="62"/>
  <c r="D31" i="47"/>
  <c r="H31" i="47" s="1"/>
  <c r="AC21" i="5"/>
  <c r="L27" i="66"/>
  <c r="M27" i="66" s="1"/>
  <c r="AB13" i="5"/>
  <c r="F32" i="47"/>
  <c r="I32" i="62"/>
  <c r="D33" i="62"/>
  <c r="I15" i="5"/>
  <c r="AA15" i="5"/>
  <c r="AB15" i="5" s="1"/>
  <c r="AC17" i="5"/>
  <c r="F31" i="62"/>
  <c r="F32" i="62" s="1"/>
  <c r="F33" i="62" s="1"/>
  <c r="F34" i="62" s="1"/>
  <c r="F35" i="62" s="1"/>
  <c r="F36" i="62" s="1"/>
  <c r="F37" i="62" s="1"/>
  <c r="F38" i="62" s="1"/>
  <c r="F39" i="62" s="1"/>
  <c r="H30" i="62"/>
  <c r="AC13" i="5"/>
  <c r="H31" i="62" l="1"/>
  <c r="I31" i="47"/>
  <c r="D32" i="47"/>
  <c r="AC15" i="5"/>
  <c r="H33" i="62"/>
  <c r="I33" i="62"/>
  <c r="D34" i="62"/>
  <c r="H32" i="47"/>
  <c r="F33" i="47"/>
  <c r="H32" i="62"/>
  <c r="F40" i="62"/>
  <c r="I32" i="47" l="1"/>
  <c r="D33" i="47"/>
  <c r="H33" i="47" s="1"/>
  <c r="F34" i="47"/>
  <c r="D35" i="62"/>
  <c r="H34" i="62"/>
  <c r="I34" i="62"/>
  <c r="F41" i="62"/>
  <c r="D34" i="47" l="1"/>
  <c r="I33" i="47"/>
  <c r="D36" i="62"/>
  <c r="I35" i="62"/>
  <c r="H35" i="62"/>
  <c r="F35" i="47"/>
  <c r="H34" i="47"/>
  <c r="I34" i="47" l="1"/>
  <c r="D35" i="47"/>
  <c r="H35" i="47" s="1"/>
  <c r="F36" i="47"/>
  <c r="I36" i="62"/>
  <c r="D37" i="62"/>
  <c r="H36" i="62"/>
  <c r="D36" i="47" l="1"/>
  <c r="I35" i="47"/>
  <c r="D38" i="62"/>
  <c r="I37" i="62"/>
  <c r="H37" i="62"/>
  <c r="F37" i="47"/>
  <c r="H36" i="47"/>
  <c r="I36" i="47" l="1"/>
  <c r="D37" i="47"/>
  <c r="H37" i="47" s="1"/>
  <c r="F38" i="47"/>
  <c r="I38" i="62"/>
  <c r="D39" i="62"/>
  <c r="H38" i="62"/>
  <c r="D38" i="47" l="1"/>
  <c r="I37" i="47"/>
  <c r="I39" i="62"/>
  <c r="D40" i="62"/>
  <c r="H39" i="62"/>
  <c r="F39" i="47"/>
  <c r="H38" i="47"/>
  <c r="D39" i="47" l="1"/>
  <c r="I38" i="47"/>
  <c r="F40" i="47"/>
  <c r="H39" i="47"/>
  <c r="D41" i="62"/>
  <c r="I40" i="62"/>
  <c r="H40" i="62"/>
  <c r="D40" i="47" l="1"/>
  <c r="H40" i="47" s="1"/>
  <c r="I39" i="47"/>
  <c r="I41" i="62"/>
  <c r="H41" i="62"/>
  <c r="F41" i="47"/>
  <c r="D41" i="47" l="1"/>
  <c r="I41" i="47" s="1"/>
  <c r="I40" i="47"/>
  <c r="H41" i="47" l="1"/>
</calcChain>
</file>

<file path=xl/comments1.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rgb="FF000000"/>
            <rFont val="Tahoma"/>
            <family val="2"/>
          </rPr>
          <t>Fecha:</t>
        </r>
        <r>
          <rPr>
            <sz val="9"/>
            <color rgb="FF000000"/>
            <rFont val="Tahoma"/>
            <family val="2"/>
          </rPr>
          <t xml:space="preserve">
</t>
        </r>
        <r>
          <rPr>
            <sz val="9"/>
            <color rgb="FF000000"/>
            <rFont val="Tahoma"/>
            <family val="2"/>
          </rPr>
          <t xml:space="preserve">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rgb="FF000000"/>
            <rFont val="Tahoma"/>
            <family val="2"/>
          </rPr>
          <t xml:space="preserve">Inicio:
</t>
        </r>
        <r>
          <rPr>
            <sz val="9"/>
            <color rgb="FF000000"/>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indexed="81"/>
            <rFont val="Tahoma"/>
            <family val="2"/>
          </rPr>
          <t>Acumulado cuatrienio:</t>
        </r>
        <r>
          <rPr>
            <sz val="9"/>
            <color indexed="81"/>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rgb="FF000000"/>
            <rFont val="Tahoma"/>
            <family val="2"/>
          </rPr>
          <t xml:space="preserve">Justificación:
</t>
        </r>
        <r>
          <rPr>
            <sz val="9"/>
            <color rgb="FF000000"/>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rgb="FF000000"/>
            <rFont val="Tahoma"/>
            <family val="2"/>
          </rPr>
          <t>Fuente:</t>
        </r>
        <r>
          <rPr>
            <sz val="9"/>
            <color rgb="FF000000"/>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rgb="FF000000"/>
            <rFont val="Tahoma"/>
            <family val="2"/>
          </rPr>
          <t xml:space="preserve">CÓDIGO:
</t>
        </r>
        <r>
          <rPr>
            <sz val="9"/>
            <color rgb="FF000000"/>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rgb="FF000000"/>
            <rFont val="Tahoma"/>
            <family val="2"/>
          </rPr>
          <t>Valor:</t>
        </r>
        <r>
          <rPr>
            <sz val="9"/>
            <color rgb="FF000000"/>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rgb="FF000000"/>
            <rFont val="Tahoma"/>
            <family val="2"/>
          </rPr>
          <t>Línea Base:</t>
        </r>
        <r>
          <rPr>
            <sz val="9"/>
            <color rgb="FF000000"/>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authors>
    <author>usuario</author>
  </authors>
  <commentList>
    <comment ref="B6" authorId="0" shapeId="0">
      <text>
        <r>
          <rPr>
            <sz val="9"/>
            <color indexed="81"/>
            <rFont val="Tahoma"/>
            <family val="2"/>
          </rPr>
          <t xml:space="preserve">El código SEGPLAN: corresponde al número asignado para la meta en el  SEGPLAN.
</t>
        </r>
      </text>
    </comment>
    <comment ref="D6" authorId="0" shapeId="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text>
        <r>
          <rPr>
            <b/>
            <sz val="9"/>
            <color rgb="FF000000"/>
            <rFont val="Tahoma"/>
            <family val="2"/>
          </rPr>
          <t>Código:</t>
        </r>
        <r>
          <rPr>
            <sz val="9"/>
            <color rgb="FF000000"/>
            <rFont val="Tahoma"/>
            <family val="2"/>
          </rPr>
          <t xml:space="preserve">
</t>
        </r>
        <r>
          <rPr>
            <sz val="9"/>
            <color rgb="FF000000"/>
            <rFont val="Tahoma"/>
            <family val="2"/>
          </rPr>
          <t>Corresponde al valor alfanumérico de identificación asignado al proceso. Aparece en el respectivo mapa de procesos del Instituto.</t>
        </r>
      </text>
    </comment>
    <comment ref="B10" authorId="0" shapeId="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text>
        <r>
          <rPr>
            <b/>
            <sz val="9"/>
            <color rgb="FF000000"/>
            <rFont val="Tahoma"/>
            <family val="2"/>
          </rPr>
          <t>Objetivo de descripción:</t>
        </r>
        <r>
          <rPr>
            <sz val="9"/>
            <color rgb="FF000000"/>
            <rFont val="Tahoma"/>
            <family val="2"/>
          </rPr>
          <t xml:space="preserve">
</t>
        </r>
        <r>
          <rPr>
            <sz val="9"/>
            <color rgb="FF000000"/>
            <rFont val="Tahoma"/>
            <family val="2"/>
          </rPr>
          <t>En este campo se define qué se pretende alcanzar con el indicador. Así mismo, y si se requiere, se relaciona un comentario en donde se explique de qué trata el mismo.</t>
        </r>
      </text>
    </comment>
    <comment ref="B15" authorId="0" shapeId="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text>
        <r>
          <rPr>
            <b/>
            <sz val="9"/>
            <color indexed="81"/>
            <rFont val="Tahoma"/>
            <family val="2"/>
          </rPr>
          <t xml:space="preserve">Nombre:
</t>
        </r>
        <r>
          <rPr>
            <sz val="9"/>
            <color indexed="81"/>
            <rFont val="Tahoma"/>
            <family val="2"/>
          </rPr>
          <t xml:space="preserve">Elemento que compone el indicador.
</t>
        </r>
      </text>
    </comment>
    <comment ref="B20" authorId="0" shapeId="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text>
        <r>
          <rPr>
            <b/>
            <sz val="9"/>
            <color rgb="FF000000"/>
            <rFont val="Tahoma"/>
            <family val="2"/>
          </rPr>
          <t>Acumulado cuatrienio:</t>
        </r>
        <r>
          <rPr>
            <sz val="9"/>
            <color rgb="FF000000"/>
            <rFont val="Tahoma"/>
            <family val="2"/>
          </rPr>
          <t>Hace referencia al valor acumulado durante el cuatrienio</t>
        </r>
      </text>
    </comment>
    <comment ref="B23" authorId="0" shapeId="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<sst xmlns="http://schemas.openxmlformats.org/spreadsheetml/2006/main" count="1055" uniqueCount="391">
  <si>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</si>
  <si>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</si>
  <si>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</si>
  <si>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</si>
  <si>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</si>
  <si>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</si>
  <si>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</si>
  <si>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</si>
  <si>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</si>
  <si>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</si>
  <si>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</si>
  <si>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</si>
  <si>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</si>
  <si>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</si>
  <si>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</si>
  <si>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</si>
  <si>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</si>
  <si>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</si>
  <si>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</si>
  <si>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</si>
  <si>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</si>
  <si>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</si>
  <si>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</si>
  <si>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</si>
  <si>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</si>
  <si>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</si>
  <si>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</si>
  <si>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</si>
  <si>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</si>
  <si>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</si>
  <si>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</si>
  <si>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</si>
  <si>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</si>
  <si>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</si>
  <si>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</si>
  <si>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</si>
  <si>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</si>
  <si>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</si>
  <si>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</si>
  <si>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</si>
  <si>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</si>
  <si>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</si>
  <si>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</si>
  <si>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</si>
  <si>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</si>
  <si>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</si>
  <si>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</si>
  <si>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</si>
  <si>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</si>
  <si>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</si>
  <si>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</si>
  <si>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</si>
  <si>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</si>
  <si>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</si>
  <si>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</si>
  <si>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</si>
  <si>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</si>
  <si>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</si>
  <si>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</si>
  <si>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</si>
  <si>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</si>
  <si>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</si>
  <si>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</si>
  <si>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</si>
  <si>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</si>
  <si>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</si>
  <si>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</si>
  <si>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</si>
  <si>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</si>
  <si>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</si>
  <si>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</si>
  <si>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</si>
  <si>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</si>
  <si>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</si>
  <si>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</si>
  <si>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</si>
  <si>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</si>
  <si>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</si>
  <si>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</si>
  <si>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</si>
  <si>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</si>
  <si>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</si>
  <si>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</si>
  <si>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</si>
  <si>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</si>
  <si>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</si>
  <si>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</si>
  <si>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</si>
  <si>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</si>
  <si>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</si>
  <si>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</si>
  <si>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</si>
  <si>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</si>
  <si>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</si>
  <si>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</si>
  <si>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</si>
  <si>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</si>
  <si>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</si>
  <si>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</si>
  <si>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</si>
  <si>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</si>
  <si>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</si>
  <si>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</si>
  <si>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</si>
  <si>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</si>
  <si>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</si>
  <si>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</si>
  <si>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</si>
  <si>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</si>
  <si>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</si>
  <si>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</si>
  <si>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</si>
  <si>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</si>
  <si>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</si>
  <si>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</si>
  <si>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</si>
  <si>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</si>
  <si>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</si>
  <si>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</si>
  <si>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</si>
  <si>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</si>
  <si>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</si>
  <si>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</si>
  <si>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</si>
  <si>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</si>
  <si>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</si>
  <si>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</si>
  <si>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</si>
  <si>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</si>
  <si>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</si>
  <si>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</si>
  <si>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</si>
  <si>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</si>
  <si>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</si>
  <si>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</si>
  <si>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</si>
  <si>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</si>
  <si>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</si>
  <si>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</si>
  <si>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</si>
  <si>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</si>
  <si>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</si>
  <si>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</si>
  <si>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</si>
  <si>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</si>
  <si>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</si>
  <si>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</si>
  <si>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</si>
  <si>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</si>
  <si>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</si>
  <si>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</si>
  <si>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</si>
  <si>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</si>
  <si>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</si>
  <si>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</si>
  <si>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</si>
  <si>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</si>
  <si>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</si>
  <si>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</si>
  <si>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</si>
  <si>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</si>
  <si>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</si>
  <si>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</si>
  <si>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</si>
  <si>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</si>
  <si>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</si>
  <si>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</si>
  <si>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</si>
  <si>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</si>
  <si>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</si>
  <si>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</si>
  <si>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</si>
  <si>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</si>
  <si>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</si>
  <si>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</si>
  <si>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</si>
  <si>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</si>
  <si>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</si>
  <si>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</si>
  <si>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</si>
  <si>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</si>
  <si>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</si>
  <si>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</si>
  <si>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</si>
  <si>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</si>
  <si>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</si>
  <si>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</si>
  <si>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</si>
  <si>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</si>
  <si>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</si>
  <si>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</si>
  <si>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</si>
  <si>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</si>
  <si>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</si>
  <si>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</si>
  <si>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</si>
  <si>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</si>
  <si>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</si>
  <si>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</si>
  <si>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</si>
  <si>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</si>
  <si>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</si>
  <si>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</si>
  <si>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</si>
  <si>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</si>
  <si>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</si>
  <si>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</si>
  <si>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</si>
  <si>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</si>
  <si>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</si>
  <si>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</si>
  <si>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</si>
  <si>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</si>
  <si>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</si>
  <si>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</si>
  <si>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</si>
  <si>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</si>
  <si>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</si>
  <si>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</si>
  <si>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</si>
  <si>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</si>
  <si>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</si>
  <si>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</si>
  <si>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</si>
  <si>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</si>
  <si>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</si>
  <si>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</si>
  <si>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</si>
  <si>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</si>
  <si>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</si>
  <si>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</si>
  <si>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</si>
  <si>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</si>
  <si>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</si>
  <si>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</si>
  <si>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</si>
  <si>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</si>
  <si>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</si>
  <si>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</si>
  <si>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</si>
  <si>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</si>
  <si>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</si>
  <si>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</si>
  <si>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</si>
  <si>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</si>
  <si>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</si>
  <si>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</si>
  <si>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</si>
  <si>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</si>
  <si>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</si>
  <si>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</si>
  <si>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</si>
  <si>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</si>
  <si>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</si>
  <si>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</si>
  <si>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</si>
  <si>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</si>
  <si>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</si>
  <si>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</si>
  <si>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</si>
  <si>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</si>
  <si>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</si>
  <si>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</si>
  <si>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</si>
  <si>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</si>
  <si>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</si>
  <si>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</si>
  <si>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</si>
  <si>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</si>
  <si>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</si>
  <si>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</si>
  <si>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</si>
  <si>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</si>
  <si>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</si>
  <si>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</si>
  <si>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</si>
  <si>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</si>
  <si>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</si>
  <si>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</si>
  <si>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</si>
  <si>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</si>
  <si>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</si>
  <si>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</si>
  <si>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</si>
  <si>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</si>
  <si>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</si>
  <si>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</si>
  <si>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</si>
  <si>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</si>
  <si>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</si>
  <si>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</si>
  <si>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</si>
  <si>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160  - Vincular 3.500.000 personas a las estrategias de cultura ciudadana, participación, educación ambiental y protección animal, con enfoque territorial, diferencial y de género.</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</si>
  <si>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</si>
  <si>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</si>
  <si>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</si>
  <si>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</si>
  <si>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</si>
  <si>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</si>
  <si>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</si>
  <si>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</si>
  <si>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</si>
  <si>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</si>
  <si>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</si>
  <si>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Diseñar e implementar 8 campañas pedagógicas de apropiación social del conocimiento que aborden perspectivas alternativas al antropocentrismo.</t>
  </si>
  <si>
    <t>Numero de Campañas</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</si>
  <si>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</si>
  <si>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</si>
  <si>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</si>
  <si>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</si>
  <si>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</si>
  <si>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</si>
  <si>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</si>
  <si>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</si>
  <si>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</si>
  <si>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</si>
  <si>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</si>
  <si>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</si>
  <si>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</si>
  <si>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</si>
  <si>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</si>
  <si>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</si>
  <si>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</si>
  <si>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</si>
  <si>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</si>
  <si>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</si>
  <si>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</si>
  <si>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</si>
  <si>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</si>
  <si>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</si>
  <si>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</si>
  <si>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</si>
  <si>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</si>
  <si>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</si>
  <si>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</si>
  <si>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</si>
  <si>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</si>
  <si>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</si>
  <si>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</si>
  <si>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</si>
  <si>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</si>
  <si>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</si>
  <si>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</si>
  <si>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</si>
  <si>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</si>
  <si>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</si>
  <si>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</si>
  <si>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</si>
  <si>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</si>
  <si>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</si>
  <si>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</si>
  <si>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</si>
  <si>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</si>
  <si>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</si>
  <si>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</si>
  <si>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Generar espacios de sensibilizacion y educacion en temas de proteccion y bienestar animal a traves de campañas pedagógicas de apropiación social del conocimiento que aborden perspectivas alternativas al antropocentrismo</t>
  </si>
  <si>
    <t xml:space="preserve"> Equipo Administrativo de la  Subdirección de Cultura Ciudadana y Gestión del Conocimiento. </t>
  </si>
  <si>
    <t>Generar e impulsar procesos ciudadanos innovadores de transformación cultural, mediante la promoción prácticas de relacionamiento humano - animal.</t>
  </si>
  <si>
    <t>Campañas diseñadas e implementadas / Campañas programadas * 100</t>
  </si>
  <si>
    <t xml:space="preserve">Equipo de Educacion de la  Subdirección de Cultura Ciudadana y Gestión del Conocimiento. </t>
  </si>
  <si>
    <t>La magnitud programada para 2024 es inferior teniendo en cuenta que se programa en cumplimiento de la meta cuatrienio.</t>
  </si>
  <si>
    <t>Magnitud programada acumulada</t>
  </si>
  <si>
    <t xml:space="preserve">Equipo de Participacion Ciudadana de la  Subdirección de Cultura Ciudadana y Gestión del Conocimiento. </t>
  </si>
  <si>
    <t>01/01/2024</t>
  </si>
  <si>
    <t>NA</t>
  </si>
  <si>
    <t>América Monge Romero</t>
  </si>
  <si>
    <t>Natalia Parra Osorio</t>
  </si>
  <si>
    <t>Liliana Estefanía Saavedra  - Equipo de Regulacion</t>
  </si>
  <si>
    <t xml:space="preserve">Johanna Katherine Bernal Sotelo-Equipo de Cultura Ciudadana </t>
  </si>
  <si>
    <t xml:space="preserve">Ibith Fernanda Cortes Ardila-Equipo de Participacion Ciudadana - </t>
  </si>
  <si>
    <t xml:space="preserve">
</t>
  </si>
  <si>
    <t xml:space="preserve">En el periodo de marzo de 2024, han sido vinculados 394 ciudadanos y ciudadana. La vinculación de los ciudadanos y ciudadanas se realizó de la siguiente manera: 
* Programa de copropiedad y convivencia: Se vincularon 108 ciudadanas y ciudadanos. 
*Se vincularon 286 ciudadanas y ciudadanos a través de sensibilizaciones en participación ciudadana en favor de la protección animal en los diferentes espacios de participación ciudadana. </t>
  </si>
  <si>
    <t xml:space="preserve">Para dar cumplimiento de la meta "Vincular 10.000 ciudadanos y ciudadanas en talleres de formación que aborden la normatividad vigente y su aplicación en las instancias y los espacios de participación ciudadana y movilización social de protección y bienestar animal", se han alcanzado los siguientes logros: 
En enero se vincularon: 0 
En Febrero se vncularon 94. 
En marzo se vincularon 394 personas.  
1. En el mes de enero se avanzó en la formulación y adopción de la estrategia y plan institucional de participación ciudadana para la vigencia 2024, que contiene las acciones y estrategias para promover los procesos de participación del IDPYBA. En el mes de enero no se tuvo ejecución de la meta teniendo en cuenta la contingencia y el retraso en la contratación del recurso humano.  
2. En el marco del programa de copropiedad y convivencia se realizaron 1 charlas presencial y 1 virtual.
3. En el programa de red de aliados se realizó la convocatoria para la donación de alimento de la fundación raza que sana. 
4. En el programa de Voluntariado Social, se realizaron reuniones con la Universidad Sergio Arboleda y UNAD para realizar acciones de voluntariado organizacional en el primer semestre de 2024. 
5. En febrero apoyo la delegación de un representate y un suplente al CTPD por parte del Consejo distrital de Protección y Bienestar Animal.  
6. En marzo se realizaron 3 charlas presenciales y 1 charla virtual en el marco del programa de copropiedad y convivencia.
7. En el marco de la estrategia de participación ciudadana del Plan Distrital de Desarrollo, desde el equipo de participación ciudadana del IDPYBA se promovió la participación en favor de los animales a través de la herramienta chatico. 
8. Se desarrollo el primer diálogo zoolidario de 2024 donde se abordo los avances de la implementación de la Política Pública Distrital de Protección y Bienestar Animal así como la promoción de la participación ciudadana en la construcción del Plan Distrital de Desarrollo. Se promovió la participació ciudadana por medio de la consulta ciudadana con el objetivo de identificar los temas que se abordarán en los próximos Encuentros Zoolidarios que realizará el IDPYBA con los integrantes de las Juntas de Acción Comunal.  
Se vincularon ciudadanos de las localidades de Ciudad Bolívar, Puente Aranda, Los Mártires, Antonio Nariño, Barrios Unidos, Suba, Engativá, Fontibón, Kennedy, Tunjuelito, Usme, San Cristóbal, Santa Fe y Usaquén.  
</t>
  </si>
  <si>
    <t xml:space="preserve">En el marco del cuatrienio el Instituto ha vinculado  9.392 ciudadanos y ciudadanas en talleres de formación (acumulados PDD; 2020=404 + 2021=2800 + 2022=4,000 +2023=1.700 + 2024=488). 
Logrando los siguientes beneficios para la Comunidad: 
- Aumentar la participación ciudadana en espacios pedagógicos y participativos que promuevan el cambio de relación entre animales humanos y no humanos, su coexistencia territorial, defensa, protección y bienestar
- Fortalecer los procesos de participación ciudadana incidente en instancias, espacios de participación ciudadana y movilización social
Los resultados en esta meta, se enfocan en fortalecer los espacios e instancias de participación ciudadana y movilización social por la protección y el bienestar animal, mediante el acompañamiento y talleres de formación a la comunidad para maximizar los procesos de participación incidente en la ciudad llegando a un total de 10.000 personas para vincular en estos espacios.
- Se acompaño la socialización de la estrategia de participación ciudadana para la construcción del Plan Distrital de Desarrollo, promoviendo la participación ciudadana en favor de los animales en Bogotá. </t>
  </si>
  <si>
    <t>Para dar cumplimiento de la meta "Definir y ejecutar 960 pactos con las instancias y espacios de participación ciudadana y movilización social por localidad para la Protección y Bienestar Animal", se han alcanzado los siguientes logros: 
En enero se ejecutaron 0 pactos 
En Febrero se ejecutaron 1 pacto
En marzo se ejecutaron 2 pactos
En el mes de enero se avanzó en la formulación y adopción de la estrategia y plan institucional de participación ciudadana para la vigencia 2024, que contiene las acciones y estrategias para promover los procesos de participación del IDPYBA, adiconal a lo anterior, se avanzó en el diseño de la matriz para sistematizar los pactos programados para la vigencia. 
En el mes de febrero se logró un pacto en Puente Aranda, llevando los servicios y programas de protección y bienestar animal a las comunidades con quienes se pactaron los compromisos.
En el mes de marzo se lograron dos pactos en Suba, llevando los servicios y programas de protección y bienestar animal a las comunidades con quienes se pactaron los compromisos.</t>
  </si>
  <si>
    <t xml:space="preserve">En el marco del cuatrienio el Instituto ha definido y ejecutado 958 pactos con las instancias y espacios de participación ciudadana y movilización social por localidad para la Protección y Bienestar Animal, distribuidos de la siguiente manera: PDD 2020=60 + 2021=390 + 2022=430 + 2023=75+ 2024=3. 
Logrando los siguientes beneficios para la Comunidad: 
Se generan espacios en los cuales se promueve la participación respaldada por Normas Distritales y/o Locales, en los que permanentemente interactúan los ciudadanos, representantes de la Entidades públicas y autoridades de la Administración Distrital y se tratan temas como: necesidades de una comunidad, sus posibles soluciones, implementación de la política pública y el desarrollo programas o proyectos propios en el distrito. </t>
  </si>
  <si>
    <t>Con corte a 31 de marzo, se han vinculado 71 Prestadores de servicios a la estrategia de regulación, lo que permite un avance para la vigencia del 70,30%. 
Enero de 2024: 00 prestadores de servicios
Febrero de 2024:15 prestadores de servicios
Marzo de 2024: 56 prestadores de servicios</t>
  </si>
  <si>
    <t xml:space="preserve">La formulación e implementación de la estrategia de regulación a prestadores de servicio que trabajan para y con los animales constituye la oportunidad de mejorar las prácticas de bienestar en el manejo de los animales que son beneficiarios o utilizados para estos servicios, minimizando los riesgos de maltrato que puedan derivarse del ejercicio de estas actividades económicas.						</t>
  </si>
  <si>
    <t xml:space="preserve">En el marco del cuatrienio el Instituto ha gestionado 44 Alianzas (acumuladas en PDD; 2020=3 + 2021=13 + 2022=18 + 2023= 10  + 2024=3). 
Logrando los siguientes beneficios para la Comunidad: 
- Se han desarrollado estrategias de articulación interinstitucionales e intersectoriales y de ciudad región en temas de protección y bienestar animal.
- Se han gestionado alianzas, que potenciarán las intervenciones y cobertura en torno a la Protección y Bienestar Animal.
- De manera transversal se han fortalecido los procesos de participación ciudadana incidente en instancias, espacios de participación ciudadana y movilización social. </t>
  </si>
  <si>
    <t>NO APLICA</t>
  </si>
  <si>
    <t>Catalina Tenjo</t>
  </si>
  <si>
    <t>Para dar cumplimiento de la meta de Diseñar e implementar 1 campaña pedagógica de apropiación social del conocimiento que aborden perspectivas alternativas al antropocentrismo, en 2024, se definió la realización de la campaña  "Mascotas no convencionales: rompe el ciclo", para la cual se pueden resaltar los siguientes logros de gestión: 
-Enero de 2024: Se logró definir el tema principal de la nueva campaña pedagógica a diseñar e implementar en 2024. La campaña abordará el tema de mascotas no convencionales y se llamará: "Mascotas no convencionales: rompe el ciclo". Además, se logró dialogar sobre algunas propuestas para la implementación de la campaña.
-Febrero de 2024: Se elaboró el documento base de campaña para guíar el planteamiento y comprensión del concepto y contenido de la nueva campaña pedagógica "Mascotas no convencionales: rompe el ciclo". En este documento se plantearon los objetivos, la justrificaicón, la problemática a abordar, ejes temáticos y acciones para su implementación.
-Marzo de 2024: Se elaboró el brief creativo para definir la estrategia creativa y los mensajes que se utilizarán en el lanzamiento e implementación de la nueva campaña pedagógica "Mascotas no convencionales: rompe el ciclo". Además, se inició la elaboración de piezas gráficas con los mensajes educativos de la nueva campaña.</t>
  </si>
  <si>
    <t>En el marco del cuatrienio el Instituto ha realizado 7,5 campañas (2020: 1 + 2021: 2 + 2022: 2 + 2023: 2 + 2024; 0,5= 7,5)
Logrando los siguientes beneficios para la Comunidad: 
1. Generación de procesos pedagógicos considerando la sintiencia, conciencia  y el valor intrínseco de los animales no humanos.
2. Construcción del conocimiento en la  ciudadana a partir de las acciones de apropiación de la cultura ciudadana que promuevan el cambio de relación entre animales humanos y no humanos, su coexistencia territorial, defensa, protección y bienestar. 
3.  Reconocimiento de la importancia de los procesos ecosistémicos.</t>
  </si>
  <si>
    <t>Para dar cumplimiento de la meta "Vincular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en 2024, se han vinculado 500 ciudadanos y ciudadanas a la estrategia de educación, para lo cual se pueden resaltar los siguientes logros: 
Enero de 2024: 00 
Febrero de 2024: 150 (Ámbito comunitario: 141 y Ámbito institucional: 9).
Marzo de 2024: 350 (Ámbito comunitario: 215, Ámbito educativo 43, Ámbito institucional: 13 y Ámbito Recreodeprotivo: 79).</t>
  </si>
  <si>
    <r>
      <t xml:space="preserve">En el marco del cuatrienio el Instituto ha vinculado </t>
    </r>
    <r>
      <rPr>
        <b/>
        <sz val="9"/>
        <rFont val="Arial"/>
        <family val="2"/>
      </rPr>
      <t xml:space="preserve">48,525  ciudadanos y ciudadanas </t>
    </r>
    <r>
      <rPr>
        <sz val="9"/>
        <rFont val="Arial"/>
        <family val="2"/>
      </rPr>
      <t xml:space="preserve">en las estrategias de sensibilización y educación en los ámbitos: educativo, recreodeportivo, institucional y comunitario, de la siguiente manera:  2020=1.359, 2021=19.566, 2022=25.000, 2023=2,100 y 2024=500. 
Logrando los siguientes beneficios para la Comunidad: 
1. El ambito comunitario  incentivar a la comunidad en la generación de prácticas afirmativas y reducción de acciones que inhiben el bienestar animal, vinculando  a diversos grupos poblacionales y etáreos que movilice la transformación cultural con un enfoque diferencial y particularmente de género en las acciones en el marco del sistema distrital de cuidado.
2. El ambito institucional instalar capacidades en los colaboradores de las entidades distritales para optimizar la  respuesta  institucional ante  las necesidades de los animales  en los diferentes sectores de la ciudad, de tal manera que el distrito en general pueda asumir el reto de la protección, bienestar y defensa animal.
3. El ambito educativo generar escenarios de construcción del conocimiento desde tempranas edades que redunde en la movilización y participación ciudadana a favor de la vida y dignidad de los animales en articulacion con la comunidad educativa, procurando el relevo generacional en la protección animal. 
4.  El ámbito recreodeportivo donde se generan acciones para vincular conceptos de prácticas recrepdeportivas con parámetros de bienestar para evitar accidentes claramente prevenibles por desconocimiento como golpes de calor, perdidas, atropellamientos, entre otros.
La unión de experiencias pedagógicas de todos los ámbitos permitirá la construcción de la ciudadania zoolidaria  bajo los valores del respeto, amor, compasión, empatía y no maleficencia. </t>
    </r>
  </si>
  <si>
    <r>
      <t xml:space="preserve">En el periodo de marzo de 2024, se </t>
    </r>
    <r>
      <rPr>
        <b/>
        <sz val="9"/>
        <color rgb="FF000000"/>
        <rFont val="Arial"/>
        <family val="2"/>
      </rPr>
      <t>vincularon 350 personas a la estrategia de educación</t>
    </r>
    <r>
      <rPr>
        <sz val="9"/>
        <color rgb="FF000000"/>
        <rFont val="Arial"/>
        <family val="2"/>
      </rPr>
      <t xml:space="preserve"> en protección y bienestar animal, lo que representa un avance del 51,28% frente a la programación de la vigencia 2024. Se destaca la implementación de acciones de apropiación de la cultura ciudadana en los diferentes ámbitos de implementación de la estrategia de educación en respuesta a la misionalidad del instituto y a los requerimientos ciudadanos e institucionales que apuntan al cumplimento de la meta para la vigencia 2024.
En el periodo reportado se vincularon 350 personas en 24 intervenciones así:
1. En ámbito co</t>
    </r>
    <r>
      <rPr>
        <sz val="9"/>
        <color theme="1"/>
        <rFont val="Arial"/>
        <family val="2"/>
      </rPr>
      <t>munitario se desarrollaron 19 acciones de apropiación de la cultura ciudadana, impactando a</t>
    </r>
    <r>
      <rPr>
        <b/>
        <sz val="9"/>
        <color theme="1"/>
        <rFont val="Arial"/>
        <family val="2"/>
      </rPr>
      <t xml:space="preserve"> 215 ciudadanos y ciudadanas</t>
    </r>
    <r>
      <rPr>
        <sz val="9"/>
        <color theme="1"/>
        <rFont val="Arial"/>
        <family val="2"/>
      </rPr>
      <t>. 
Acciones que se realizaron de la siguiente manera:</t>
    </r>
    <r>
      <rPr>
        <sz val="9"/>
        <color rgb="FF000000"/>
        <rFont val="Arial"/>
        <family val="2"/>
      </rPr>
      <t xml:space="preserve">
**Huellitas de calle con 5 jornadas y 27 ciudadanos sensibilizados.
**Mirar y no tocar es amar con 6 intervención y 73 ciudadanos sensibilizados.
**Otras acciones de apropiación de la cultura ciudadana en ámbito comunitario con 8 intervenciones y 115 ciudadanos vinculados.
2. En ámbito educativo se desarrolló una acción de apropiación de la cultura ciudadana, impactando a</t>
    </r>
    <r>
      <rPr>
        <b/>
        <sz val="9"/>
        <color rgb="FF000000"/>
        <rFont val="Arial"/>
        <family val="2"/>
      </rPr>
      <t xml:space="preserve"> 43 miembros de la comunidad estudiantil</t>
    </r>
    <r>
      <rPr>
        <sz val="9"/>
        <color rgb="FF000000"/>
        <rFont val="Arial"/>
        <family val="2"/>
      </rPr>
      <t xml:space="preserve">. Adicionalmente, en ámbito educativo se continuó la convocatoria para vincular estudiantes al servicio social estudiantil, se hizo la segunda reunión informativa con la ciudadanía, se recibieron las propuestas en protección y bienestar animal y los documentos para formalizar la inscripción.
3.En ámbito institucional se desarrolló 1 acción de apropiación de la cultura ciudadana, impactando a </t>
    </r>
    <r>
      <rPr>
        <b/>
        <sz val="9"/>
        <color rgb="FF000000"/>
        <rFont val="Arial"/>
        <family val="2"/>
      </rPr>
      <t>13 ciudadanos y ciudadanas</t>
    </r>
    <r>
      <rPr>
        <sz val="9"/>
        <color rgb="FF000000"/>
        <rFont val="Arial"/>
        <family val="2"/>
      </rPr>
      <t xml:space="preserve">.
4.En ámbito recreodeportivo se desarrollaron 3 acciones de apropiación de la cultura ciudadana, impactando a </t>
    </r>
    <r>
      <rPr>
        <b/>
        <sz val="9"/>
        <color rgb="FF000000"/>
        <rFont val="Arial"/>
        <family val="2"/>
      </rPr>
      <t>79 ciudadanos y ciudadanas</t>
    </r>
    <r>
      <rPr>
        <sz val="9"/>
        <color rgb="FF000000"/>
        <rFont val="Arial"/>
        <family val="2"/>
      </rPr>
      <t>.</t>
    </r>
  </si>
  <si>
    <r>
      <t xml:space="preserve">
Para el presente periodo (marzo de 2024), se llevó a cabo 3 procesos de socialización de los lineamientos para la regulación en bienestar animal de las diferentes prestaciones de servicios que trabajan para y con los animales, a partir de los cuales</t>
    </r>
    <r>
      <rPr>
        <b/>
        <sz val="9"/>
        <color rgb="FF000000"/>
        <rFont val="Arial"/>
        <family val="2"/>
      </rPr>
      <t xml:space="preserve"> se vincularon 56 prestadores de servicios</t>
    </r>
    <r>
      <rPr>
        <sz val="9"/>
        <color rgb="FF000000"/>
        <rFont val="Arial"/>
        <family val="2"/>
      </rPr>
      <t xml:space="preserve"> a la estrategia de regulación del IDPYBA. Es asi como se han alcanzado logros frente a las siguientes actividades:
1. Realizar 30 visitas de inspección y vigilancia a establecimientos y prestadores de servicios que trabajan para y con animales. 
2. Desarrollo de documentos de Inspección y vigilancia, principalmente la construcción del proceso para la implementación de las funciones de Inspección y Vigilancia.
3. Se llevó a cabo 3 procesos de socialización de los protocolos, guías y documentos producto de la implementación de la estrategia de regulación.
</t>
    </r>
  </si>
  <si>
    <t>En el marco de la Meta "Diseñar e implementar 8 campañas pedagógicas de apropiación social del conocimiento que aborden perspectivas alternativas al antropocentrismo", el Instituto Distrital de Protección y Bienestar animal, en el mes de marzo de 2024, elaboró el documento brief creativo de la nueva campaña pedagógica "Mascotas no convencionales: rompe el ciclo". En este documento se define la estrategia creativa y los mensajes que se utilizarán en el lanzamiento y durante la implementación de la campaña. Además, se inició la elaboración de piezas gráficas con los mensajes educativos de la nueva campaña. Con esto se logró un avance de la magnitud física de 0,3 o en porcentaje de 30%.</t>
  </si>
  <si>
    <t xml:space="preserve">Para dar cumplimiento de la meta "Gestionar 49 alianzas interinstitucionales, intersectoriales  y de ciudad región que potencien las intervenciones y cobertura en torno a la Protección y Bienestar Animal", se han alcanzado los siguientes logros: 
*Gestión interinstitucional para la realización de tres alianzas con; UNAD, la Universidad Sergio Arboleda. Los documentos se encuentran en revisión y aprobación de la otra parte
*Acercamiento a la empresa Distribuciones AXA para generar una propuesta conjunta dirigida a sus colaboradores para incluir tematicas pyba en las acciones de la empresa.
*Acercamiento a la empresa SOFKA para generar una propuesta conjunta dirigida a sus colaboradores para incluir tematicas pyba en las acciones de la empresa.
</t>
  </si>
  <si>
    <t xml:space="preserve">En el periodo de marzo de 2024,  se reportan 03 alianzas interinstitucionales con:
1. Escuela Superior de Administración Pública ESAP que tiene por objetivo realizar un seminario profesoral con 8 sesiones durante el primer semestre de 2024 articulanando la administración pública y la protección animal. 
2. Alianzas con la UNAD, la Universidad Sergio Arboleda: Se encuentran en revisión los documentos, como actores estratégicos e identificación de las necesidades con el fin de realizar el documento de Propuesta para el Voluntariado organizacional. </t>
  </si>
  <si>
    <r>
      <t xml:space="preserve">
Para el mes de</t>
    </r>
    <r>
      <rPr>
        <b/>
        <sz val="9"/>
        <rFont val="Arial"/>
        <family val="2"/>
      </rPr>
      <t xml:space="preserve"> marzo se realizaron 2 pactos en la localidad de Suba</t>
    </r>
    <r>
      <rPr>
        <sz val="9"/>
        <rFont val="Arial"/>
        <family val="2"/>
      </rPr>
      <t>, llevando los servicios y programas de protección y bienestar animal a las comunidades con quienes se pactaron los compromisos.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</si>
</sst>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s>
  <fonts count="81"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b/>
      <sz val="9"/>
      <color rgb="FF000000"/>
      <name val="Tahoma"/>
      <family val="2"/>
    </font>
    <font>
      <sz val="9"/>
      <color rgb="FF000000"/>
      <name val="Tahoma"/>
      <family val="2"/>
    </font>
    <font>
      <b/>
      <sz val="11"/>
      <color rgb="FF000000"/>
      <name val="Arial"/>
      <family val="2"/>
    </font>
    <font>
      <b/>
      <sz val="9"/>
      <color rgb="FF000000"/>
      <name val="Arial"/>
      <family val="2"/>
    </font>
    <font>
      <sz val="9"/>
      <color rgb="FF000000"/>
      <name val="Arial"/>
      <family val="2"/>
    </font>
  </fonts>
  <fills count="6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0"/>
        <bgColor rgb="FF000000"/>
      </patternFill>
    </fill>
    <fill>
      <patternFill patternType="solid">
        <fgColor rgb="FFC4D79B"/>
        <bgColor rgb="FF000000"/>
      </patternFill>
    </fill>
    <fill>
      <patternFill patternType="solid">
        <fgColor rgb="FFFFFFFF"/>
        <bgColor rgb="FF000000"/>
      </patternFill>
    </fill>
  </fills>
  <borders count="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top style="thin">
        <color indexed="64"/>
      </top>
      <bottom style="thin">
        <color indexed="6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8" fontId="35" fillId="0" borderId="0" applyFont="0" applyFill="0" applyBorder="0" applyAlignment="0" applyProtection="0"/>
    <xf numFmtId="166" fontId="35" fillId="0" borderId="0" applyFont="0" applyFill="0" applyBorder="0" applyAlignment="0" applyProtection="0"/>
    <xf numFmtId="41" fontId="35" fillId="0" borderId="0" applyFont="0" applyFill="0" applyBorder="0" applyAlignment="0" applyProtection="0"/>
    <xf numFmtId="168"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5"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15">
    <xf numFmtId="0" fontId="0" fillId="0" borderId="0" xfId="0"/>
    <xf numFmtId="0" fontId="52" fillId="0" borderId="11" xfId="0" applyFont="1" applyBorder="1" applyAlignment="1">
      <alignment vertical="center" wrapText="1"/>
    </xf>
    <xf numFmtId="0" fontId="52" fillId="0" borderId="12" xfId="0" applyFont="1" applyBorder="1" applyAlignment="1">
      <alignment vertical="center" wrapText="1"/>
    </xf>
    <xf numFmtId="0" fontId="53" fillId="0" borderId="0" xfId="0" applyFont="1"/>
    <xf numFmtId="0" fontId="52" fillId="0" borderId="0" xfId="0" applyFont="1" applyAlignment="1">
      <alignment horizontal="center" vertical="center" wrapText="1"/>
    </xf>
    <xf numFmtId="0" fontId="54" fillId="0" borderId="0" xfId="0" applyFont="1"/>
    <xf numFmtId="0" fontId="55" fillId="0" borderId="0" xfId="0" applyFont="1"/>
    <xf numFmtId="0" fontId="56" fillId="0" borderId="0" xfId="0" applyFont="1"/>
    <xf numFmtId="0" fontId="57" fillId="0" borderId="0" xfId="0" applyFont="1" applyAlignment="1">
      <alignment horizontal="center"/>
    </xf>
    <xf numFmtId="0" fontId="57" fillId="0" borderId="0" xfId="0" applyFont="1"/>
    <xf numFmtId="0" fontId="57" fillId="0" borderId="0" xfId="0" applyFont="1" applyAlignment="1" applyProtection="1">
      <alignment horizontal="center" vertical="center" wrapText="1"/>
      <protection locked="0"/>
    </xf>
    <xf numFmtId="0" fontId="58"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9"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60"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Alignment="1" applyProtection="1">
      <alignment horizontal="center" vertical="center" wrapText="1"/>
      <protection locked="0"/>
    </xf>
    <xf numFmtId="0" fontId="56"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3" fillId="0" borderId="0" xfId="0" applyFont="1" applyAlignment="1">
      <alignment horizontal="center"/>
    </xf>
    <xf numFmtId="0" fontId="3" fillId="24" borderId="0" xfId="1371" applyFont="1" applyFill="1" applyAlignment="1">
      <alignment horizontal="center" vertical="center"/>
    </xf>
    <xf numFmtId="0" fontId="4" fillId="24" borderId="0" xfId="1371" applyFill="1" applyAlignment="1">
      <alignment vertical="center"/>
    </xf>
    <xf numFmtId="0" fontId="4" fillId="24" borderId="0" xfId="1371" applyFill="1" applyAlignment="1">
      <alignment vertical="top" wrapText="1"/>
    </xf>
    <xf numFmtId="9" fontId="3" fillId="24" borderId="0" xfId="1496" applyFont="1" applyFill="1" applyAlignment="1">
      <alignment vertical="center"/>
    </xf>
    <xf numFmtId="9" fontId="4" fillId="24" borderId="0" xfId="1496" applyFont="1" applyFill="1" applyAlignment="1">
      <alignment vertical="center"/>
    </xf>
    <xf numFmtId="0" fontId="4" fillId="0" borderId="0" xfId="137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Alignment="1" applyProtection="1">
      <alignment horizontal="center"/>
      <protection locked="0"/>
    </xf>
    <xf numFmtId="0" fontId="51" fillId="0" borderId="0" xfId="0" applyFont="1" applyAlignment="1">
      <alignment horizontal="center"/>
    </xf>
    <xf numFmtId="0" fontId="52" fillId="0" borderId="0" xfId="0" applyFont="1" applyAlignment="1">
      <alignment vertical="center" wrapText="1"/>
    </xf>
    <xf numFmtId="0" fontId="0" fillId="0" borderId="0" xfId="0" applyAlignment="1">
      <alignment horizontal="center"/>
    </xf>
    <xf numFmtId="0" fontId="51" fillId="0" borderId="0" xfId="0" applyFont="1" applyAlignment="1">
      <alignment horizontal="center" vertical="center" wrapText="1"/>
    </xf>
    <xf numFmtId="9" fontId="66" fillId="53" borderId="10" xfId="1495" applyFont="1" applyFill="1" applyBorder="1" applyAlignment="1">
      <alignment horizontal="center" vertical="center" wrapText="1"/>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4" fillId="0" borderId="0" xfId="0" applyFont="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2" fillId="50" borderId="12" xfId="0" applyFont="1" applyFill="1" applyBorder="1" applyAlignment="1">
      <alignment vertical="center" wrapText="1"/>
    </xf>
    <xf numFmtId="0" fontId="51" fillId="0" borderId="10" xfId="0" applyFont="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Protection="1">
      <protection locked="0"/>
    </xf>
    <xf numFmtId="0" fontId="8" fillId="0" borderId="0" xfId="0" applyFont="1" applyAlignment="1" applyProtection="1">
      <alignment horizontal="center" vertical="center" wrapText="1"/>
      <protection locked="0"/>
    </xf>
    <xf numFmtId="0" fontId="70" fillId="50" borderId="0" xfId="0" applyFont="1" applyFill="1" applyProtection="1">
      <protection locked="0"/>
    </xf>
    <xf numFmtId="0" fontId="70" fillId="0" borderId="0" xfId="0" applyFont="1" applyProtection="1">
      <protection locked="0"/>
    </xf>
    <xf numFmtId="0" fontId="5" fillId="0" borderId="0" xfId="0" applyFont="1" applyProtection="1">
      <protection locked="0"/>
    </xf>
    <xf numFmtId="0" fontId="71"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70" fillId="0" borderId="0" xfId="0" applyNumberFormat="1" applyFont="1" applyProtection="1">
      <protection locked="0"/>
    </xf>
    <xf numFmtId="9" fontId="70" fillId="0" borderId="0" xfId="1495" applyFont="1" applyFill="1" applyProtection="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6" fontId="35"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5"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5"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vertical="center" wrapText="1"/>
    </xf>
    <xf numFmtId="0" fontId="8" fillId="61" borderId="10" xfId="0" applyFont="1" applyFill="1" applyBorder="1" applyAlignment="1">
      <alignment horizontal="center" vertical="center" wrapText="1"/>
    </xf>
    <xf numFmtId="0" fontId="8" fillId="61" borderId="16" xfId="1371" applyFont="1" applyFill="1" applyBorder="1" applyAlignment="1">
      <alignment horizontal="center" vertical="center"/>
    </xf>
    <xf numFmtId="0" fontId="8" fillId="61" borderId="10" xfId="1371" applyFont="1" applyFill="1" applyBorder="1" applyAlignment="1" applyProtection="1">
      <alignment horizontal="justify" vertical="center" wrapText="1"/>
      <protection locked="0"/>
    </xf>
    <xf numFmtId="0" fontId="8" fillId="61" borderId="10" xfId="1371" applyFont="1" applyFill="1" applyBorder="1" applyAlignment="1">
      <alignment horizontal="justify" vertical="center" wrapText="1"/>
    </xf>
    <xf numFmtId="0" fontId="8" fillId="61" borderId="10" xfId="1371" applyFont="1" applyFill="1" applyBorder="1" applyAlignment="1">
      <alignment horizontal="justify" vertical="center"/>
    </xf>
    <xf numFmtId="0" fontId="8" fillId="61" borderId="10" xfId="1371" applyFont="1" applyFill="1" applyBorder="1" applyAlignment="1" applyProtection="1">
      <alignment horizontal="center" vertical="center" wrapText="1"/>
      <protection locked="0"/>
    </xf>
    <xf numFmtId="14" fontId="9" fillId="0" borderId="10" xfId="1371" applyNumberFormat="1" applyFont="1" applyBorder="1" applyAlignment="1" applyProtection="1">
      <alignment vertical="center" wrapText="1"/>
      <protection locked="0"/>
    </xf>
    <xf numFmtId="0" fontId="9" fillId="0" borderId="10" xfId="1371" applyFont="1" applyBorder="1" applyAlignment="1">
      <alignment horizontal="center" vertical="center"/>
    </xf>
    <xf numFmtId="10" fontId="9" fillId="0" borderId="17" xfId="1495" applyNumberFormat="1" applyFont="1" applyFill="1" applyBorder="1" applyAlignment="1" applyProtection="1">
      <alignment horizontal="center" vertical="center" wrapText="1"/>
      <protection locked="0" hidden="1"/>
    </xf>
    <xf numFmtId="1" fontId="9" fillId="24" borderId="20" xfId="1250" applyNumberFormat="1" applyFont="1" applyFill="1" applyBorder="1" applyAlignment="1">
      <alignment horizontal="center" vertical="center"/>
    </xf>
    <xf numFmtId="171" fontId="53" fillId="0" borderId="0" xfId="0" applyNumberFormat="1" applyFont="1"/>
    <xf numFmtId="1" fontId="53" fillId="0" borderId="0" xfId="0" applyNumberFormat="1" applyFont="1"/>
    <xf numFmtId="1" fontId="53" fillId="50" borderId="10" xfId="1250" applyNumberFormat="1" applyFont="1" applyFill="1" applyBorder="1" applyAlignment="1">
      <alignment horizontal="center" vertical="center"/>
    </xf>
    <xf numFmtId="171" fontId="53" fillId="50" borderId="10" xfId="1250" applyNumberFormat="1" applyFont="1" applyFill="1" applyBorder="1" applyAlignment="1">
      <alignment horizontal="center" vertical="center"/>
    </xf>
    <xf numFmtId="1" fontId="53" fillId="0" borderId="10" xfId="1250" applyNumberFormat="1" applyFont="1" applyFill="1" applyBorder="1" applyAlignment="1">
      <alignment horizontal="center" vertical="center"/>
    </xf>
    <xf numFmtId="1" fontId="52" fillId="50" borderId="10" xfId="1250" applyNumberFormat="1" applyFont="1" applyFill="1" applyBorder="1" applyAlignment="1">
      <alignment horizontal="center" vertical="center"/>
    </xf>
    <xf numFmtId="0" fontId="8" fillId="66" borderId="10" xfId="0" applyFont="1" applyFill="1" applyBorder="1" applyAlignment="1">
      <alignment horizontal="left" vertical="center" wrapText="1"/>
    </xf>
    <xf numFmtId="0" fontId="9" fillId="0" borderId="10" xfId="0" applyFont="1" applyBorder="1" applyAlignment="1">
      <alignment horizontal="center" vertical="center"/>
    </xf>
    <xf numFmtId="0" fontId="8" fillId="66" borderId="10" xfId="0" applyFont="1" applyFill="1" applyBorder="1" applyAlignment="1">
      <alignment vertical="center" wrapText="1"/>
    </xf>
    <xf numFmtId="0" fontId="9" fillId="0" borderId="20" xfId="0" applyFont="1" applyBorder="1" applyAlignment="1">
      <alignment horizontal="center" vertical="center"/>
    </xf>
    <xf numFmtId="0" fontId="9" fillId="67" borderId="20" xfId="0" applyFont="1" applyFill="1" applyBorder="1" applyAlignment="1">
      <alignment horizontal="center" vertical="center"/>
    </xf>
    <xf numFmtId="0" fontId="8" fillId="66" borderId="16" xfId="0" applyFont="1" applyFill="1" applyBorder="1" applyAlignment="1">
      <alignment horizontal="left" vertical="center" wrapText="1"/>
    </xf>
    <xf numFmtId="0" fontId="8" fillId="66" borderId="37" xfId="0" applyFont="1" applyFill="1" applyBorder="1" applyAlignment="1">
      <alignment horizontal="left" vertical="center" wrapText="1"/>
    </xf>
    <xf numFmtId="0" fontId="8" fillId="66" borderId="16" xfId="0" applyFont="1" applyFill="1" applyBorder="1" applyAlignment="1">
      <alignment horizontal="center" vertical="center" wrapText="1"/>
    </xf>
    <xf numFmtId="0" fontId="8" fillId="66" borderId="10" xfId="0" applyFont="1" applyFill="1" applyBorder="1" applyAlignment="1">
      <alignment horizontal="center" vertical="center" wrapText="1"/>
    </xf>
    <xf numFmtId="0" fontId="8" fillId="66" borderId="16" xfId="0" applyFont="1" applyFill="1" applyBorder="1" applyAlignment="1">
      <alignment horizontal="center" vertical="center"/>
    </xf>
    <xf numFmtId="0" fontId="80" fillId="67" borderId="10" xfId="0" applyFont="1" applyFill="1" applyBorder="1" applyAlignment="1">
      <alignment horizontal="center" vertical="center"/>
    </xf>
    <xf numFmtId="0" fontId="80" fillId="0" borderId="10" xfId="0" applyFont="1" applyBorder="1" applyAlignment="1">
      <alignment horizontal="center" vertical="center"/>
    </xf>
    <xf numFmtId="0" fontId="80" fillId="67" borderId="10" xfId="0" applyFont="1" applyFill="1" applyBorder="1" applyAlignment="1">
      <alignment vertical="center"/>
    </xf>
    <xf numFmtId="0" fontId="8" fillId="66" borderId="10" xfId="0" applyFont="1" applyFill="1" applyBorder="1" applyAlignment="1">
      <alignment horizontal="justify" vertical="center" wrapText="1"/>
    </xf>
    <xf numFmtId="0" fontId="9" fillId="0" borderId="10" xfId="0" applyFont="1" applyBorder="1" applyAlignment="1">
      <alignment vertical="center" wrapText="1"/>
    </xf>
    <xf numFmtId="0" fontId="8" fillId="66" borderId="10" xfId="0" applyFont="1" applyFill="1" applyBorder="1" applyAlignment="1">
      <alignment horizontal="justify" vertical="center"/>
    </xf>
    <xf numFmtId="0" fontId="3" fillId="67" borderId="0" xfId="0" applyFont="1" applyFill="1" applyAlignment="1">
      <alignment horizontal="center" vertical="center"/>
    </xf>
    <xf numFmtId="0" fontId="4" fillId="67" borderId="0" xfId="0" applyFont="1" applyFill="1" applyAlignment="1">
      <alignment vertical="center"/>
    </xf>
    <xf numFmtId="0" fontId="4" fillId="67" borderId="0" xfId="0" applyFont="1" applyFill="1" applyAlignment="1">
      <alignment vertical="top" wrapText="1"/>
    </xf>
    <xf numFmtId="0" fontId="3" fillId="67" borderId="0" xfId="0" applyFont="1" applyFill="1" applyAlignment="1">
      <alignment vertical="center"/>
    </xf>
    <xf numFmtId="0" fontId="8" fillId="66" borderId="17" xfId="0" applyFont="1" applyFill="1" applyBorder="1" applyAlignment="1">
      <alignment vertical="center" wrapText="1"/>
    </xf>
    <xf numFmtId="2" fontId="80" fillId="67" borderId="10" xfId="0" applyNumberFormat="1" applyFont="1" applyFill="1" applyBorder="1" applyAlignment="1">
      <alignment horizontal="center" vertical="center"/>
    </xf>
    <xf numFmtId="2" fontId="80" fillId="0" borderId="10" xfId="0" applyNumberFormat="1" applyFont="1" applyBorder="1" applyAlignment="1">
      <alignment horizontal="center" vertical="center"/>
    </xf>
    <xf numFmtId="2" fontId="53" fillId="0" borderId="0" xfId="0" applyNumberFormat="1" applyFont="1"/>
    <xf numFmtId="9" fontId="53" fillId="0" borderId="10" xfId="1495" applyFont="1" applyFill="1" applyBorder="1" applyAlignment="1" applyProtection="1">
      <alignment horizontal="center" vertical="center"/>
      <protection hidden="1"/>
    </xf>
    <xf numFmtId="0" fontId="53" fillId="0" borderId="0" xfId="0" applyFont="1" applyAlignment="1">
      <alignment wrapText="1"/>
    </xf>
    <xf numFmtId="0" fontId="0" fillId="0" borderId="0" xfId="0" applyAlignment="1">
      <alignment wrapText="1"/>
    </xf>
    <xf numFmtId="0" fontId="0" fillId="0" borderId="0" xfId="0" applyAlignment="1">
      <alignment vertical="top"/>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1" fontId="9" fillId="50" borderId="10" xfId="1496" applyNumberFormat="1" applyFont="1" applyFill="1" applyBorder="1" applyAlignment="1">
      <alignment vertical="center" wrapText="1"/>
    </xf>
    <xf numFmtId="10" fontId="9" fillId="0" borderId="10" xfId="1495" applyNumberFormat="1" applyFont="1" applyFill="1" applyBorder="1" applyAlignment="1" applyProtection="1">
      <alignment horizontal="center" vertical="center" wrapText="1"/>
      <protection locked="0" hidden="1"/>
    </xf>
    <xf numFmtId="0" fontId="9" fillId="67" borderId="10" xfId="0" applyFont="1" applyFill="1" applyBorder="1" applyAlignment="1">
      <alignment vertical="center" wrapText="1"/>
    </xf>
    <xf numFmtId="0" fontId="9" fillId="67" borderId="10" xfId="0" applyFont="1" applyFill="1" applyBorder="1" applyAlignment="1">
      <alignment horizontal="center" vertical="center" wrapText="1"/>
    </xf>
    <xf numFmtId="0" fontId="8" fillId="66" borderId="10" xfId="0" applyFont="1" applyFill="1" applyBorder="1" applyAlignment="1">
      <alignment vertical="top" wrapText="1"/>
    </xf>
    <xf numFmtId="3" fontId="9" fillId="67" borderId="10" xfId="0" applyNumberFormat="1" applyFont="1" applyFill="1" applyBorder="1" applyAlignment="1">
      <alignment vertical="center" wrapText="1"/>
    </xf>
    <xf numFmtId="0" fontId="8" fillId="66" borderId="10" xfId="0" applyFont="1" applyFill="1" applyBorder="1" applyAlignment="1">
      <alignment horizontal="center" vertical="center"/>
    </xf>
    <xf numFmtId="0" fontId="8" fillId="61" borderId="10" xfId="1371" applyFont="1" applyFill="1" applyBorder="1" applyAlignment="1">
      <alignment vertical="top" wrapText="1"/>
    </xf>
    <xf numFmtId="0" fontId="73" fillId="0" borderId="1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locked="0"/>
    </xf>
    <xf numFmtId="0" fontId="70" fillId="0" borderId="10" xfId="0" applyFont="1" applyBorder="1" applyAlignment="1" applyProtection="1">
      <alignment horizontal="center"/>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8" fontId="15" fillId="51" borderId="17" xfId="1250" applyFont="1" applyFill="1" applyBorder="1" applyAlignment="1" applyProtection="1">
      <alignment vertical="center" wrapText="1"/>
      <protection hidden="1"/>
    </xf>
    <xf numFmtId="168" fontId="15" fillId="51" borderId="19" xfId="1250" applyFont="1" applyFill="1" applyBorder="1" applyAlignment="1" applyProtection="1">
      <alignment vertical="center" wrapText="1"/>
      <protection hidden="1"/>
    </xf>
    <xf numFmtId="168" fontId="15" fillId="0" borderId="17" xfId="1250" applyFont="1" applyFill="1" applyBorder="1" applyAlignment="1" applyProtection="1">
      <alignment vertical="center" wrapText="1"/>
      <protection hidden="1"/>
    </xf>
    <xf numFmtId="168" fontId="15" fillId="0" borderId="19" xfId="1250" applyFont="1" applyFill="1" applyBorder="1" applyAlignment="1" applyProtection="1">
      <alignment vertical="center" wrapText="1"/>
      <protection hidden="1"/>
    </xf>
    <xf numFmtId="0" fontId="73" fillId="0" borderId="10" xfId="0" applyFont="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170" fontId="5" fillId="0" borderId="10" xfId="0" applyNumberFormat="1" applyFont="1" applyBorder="1" applyAlignment="1" applyProtection="1">
      <alignment horizontal="center"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Border="1" applyAlignment="1" applyProtection="1">
      <alignment horizontal="center"/>
      <protection locked="0"/>
    </xf>
    <xf numFmtId="0" fontId="70" fillId="0" borderId="26" xfId="0" applyFont="1" applyBorder="1" applyAlignment="1" applyProtection="1">
      <alignment horizontal="center"/>
      <protection locked="0"/>
    </xf>
    <xf numFmtId="0" fontId="70" fillId="0" borderId="29" xfId="0" applyFont="1" applyBorder="1" applyAlignment="1" applyProtection="1">
      <alignment horizontal="center"/>
      <protection locked="0"/>
    </xf>
    <xf numFmtId="0" fontId="15" fillId="0" borderId="10" xfId="0" applyFont="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8" fontId="15" fillId="50" borderId="17" xfId="1250" applyFont="1" applyFill="1" applyBorder="1" applyAlignment="1" applyProtection="1">
      <alignment vertical="center" wrapText="1"/>
      <protection hidden="1"/>
    </xf>
    <xf numFmtId="168" fontId="15" fillId="50" borderId="19" xfId="1250" applyFont="1" applyFill="1" applyBorder="1" applyAlignment="1" applyProtection="1">
      <alignment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9" fillId="0" borderId="30" xfId="0" applyFont="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Border="1" applyAlignment="1" applyProtection="1">
      <alignment horizontal="center" vertical="center" wrapText="1"/>
      <protection locked="0"/>
    </xf>
    <xf numFmtId="0" fontId="57" fillId="0" borderId="18" xfId="0" applyFont="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9" fillId="0" borderId="48" xfId="1371" applyFont="1" applyBorder="1" applyAlignment="1">
      <alignment horizontal="center" vertical="center"/>
    </xf>
    <xf numFmtId="0" fontId="59" fillId="0" borderId="23" xfId="1371" applyFont="1" applyBorder="1" applyAlignment="1">
      <alignment horizontal="center" vertical="center"/>
    </xf>
    <xf numFmtId="0" fontId="59" fillId="0" borderId="46" xfId="1371" applyFont="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7"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2" fillId="0" borderId="48" xfId="1371" applyFont="1" applyBorder="1" applyAlignment="1">
      <alignment horizontal="center" vertical="center"/>
    </xf>
    <xf numFmtId="0" fontId="52" fillId="0" borderId="23" xfId="1371" applyFont="1" applyBorder="1" applyAlignment="1">
      <alignment horizontal="center" vertical="center"/>
    </xf>
    <xf numFmtId="0" fontId="52" fillId="0" borderId="46" xfId="1371" applyFont="1" applyBorder="1" applyAlignment="1">
      <alignment horizontal="center" vertical="center"/>
    </xf>
    <xf numFmtId="0" fontId="52" fillId="0" borderId="14" xfId="1371" applyFont="1" applyBorder="1" applyAlignment="1">
      <alignment horizontal="center" vertical="center"/>
    </xf>
    <xf numFmtId="0" fontId="52" fillId="0" borderId="0" xfId="1371" applyFont="1" applyAlignment="1">
      <alignment horizontal="center" vertical="center"/>
    </xf>
    <xf numFmtId="0" fontId="52" fillId="0" borderId="15" xfId="1371" applyFont="1" applyBorder="1" applyAlignment="1">
      <alignment horizontal="center" vertical="center"/>
    </xf>
    <xf numFmtId="0" fontId="52" fillId="0" borderId="49" xfId="1371" applyFont="1" applyBorder="1" applyAlignment="1">
      <alignment horizontal="center" vertical="center"/>
    </xf>
    <xf numFmtId="0" fontId="52" fillId="0" borderId="28" xfId="1371" applyFont="1" applyBorder="1" applyAlignment="1">
      <alignment horizontal="center" vertical="center"/>
    </xf>
    <xf numFmtId="0" fontId="52" fillId="0" borderId="50"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7" fillId="0" borderId="53" xfId="0" applyFont="1" applyBorder="1" applyAlignment="1" applyProtection="1">
      <alignment horizontal="center" vertical="center" wrapText="1"/>
      <protection locked="0"/>
    </xf>
    <xf numFmtId="0" fontId="57" fillId="0" borderId="54"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7" fillId="0" borderId="40" xfId="0" applyFont="1" applyBorder="1" applyAlignment="1" applyProtection="1">
      <alignment horizontal="center" vertical="center" wrapText="1"/>
      <protection locked="0"/>
    </xf>
    <xf numFmtId="0" fontId="57" fillId="0" borderId="42"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2" fillId="0" borderId="11" xfId="0" applyFont="1" applyBorder="1" applyAlignment="1">
      <alignment horizontal="center" vertical="center" wrapText="1"/>
    </xf>
    <xf numFmtId="0" fontId="52" fillId="0" borderId="38" xfId="0" applyFont="1" applyBorder="1" applyAlignment="1">
      <alignment horizontal="center" vertical="center" wrapText="1"/>
    </xf>
    <xf numFmtId="0" fontId="52" fillId="0" borderId="39" xfId="0" applyFont="1" applyBorder="1" applyAlignment="1">
      <alignment horizontal="center" vertical="center" wrapText="1"/>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75" fillId="0" borderId="10" xfId="0" applyFont="1" applyBorder="1" applyAlignment="1" applyProtection="1">
      <alignment horizontal="center" wrapText="1"/>
      <protection locked="0"/>
    </xf>
    <xf numFmtId="0" fontId="57" fillId="0" borderId="10" xfId="0" applyFont="1" applyBorder="1" applyAlignment="1" applyProtection="1">
      <alignment horizontal="center" vertical="center" wrapText="1"/>
      <protection locked="0"/>
    </xf>
    <xf numFmtId="0" fontId="9" fillId="0" borderId="10" xfId="1371" applyFont="1" applyFill="1" applyBorder="1" applyAlignment="1" applyProtection="1">
      <alignment horizontal="center" vertical="center" wrapText="1"/>
      <protection locked="0"/>
    </xf>
    <xf numFmtId="0" fontId="9" fillId="0" borderId="20" xfId="1371" applyFont="1" applyFill="1" applyBorder="1" applyAlignment="1">
      <alignment horizontal="center" vertical="center"/>
    </xf>
    <xf numFmtId="0" fontId="9" fillId="0" borderId="33" xfId="1371" applyFont="1" applyFill="1" applyBorder="1" applyAlignment="1">
      <alignment horizontal="center" vertical="center"/>
    </xf>
    <xf numFmtId="0" fontId="9" fillId="0" borderId="35" xfId="1371" applyFont="1" applyFill="1" applyBorder="1" applyAlignment="1">
      <alignment horizontal="center" vertical="center"/>
    </xf>
    <xf numFmtId="0" fontId="11" fillId="24" borderId="10" xfId="1371" applyFont="1" applyFill="1" applyBorder="1" applyAlignment="1">
      <alignment horizontal="center" vertical="center"/>
    </xf>
    <xf numFmtId="0" fontId="59" fillId="61" borderId="20" xfId="1371" applyFont="1" applyFill="1" applyBorder="1" applyAlignment="1">
      <alignment horizontal="center" vertical="center"/>
    </xf>
    <xf numFmtId="0" fontId="59" fillId="61" borderId="33" xfId="1371" applyFont="1" applyFill="1" applyBorder="1" applyAlignment="1">
      <alignment horizontal="center" vertical="center"/>
    </xf>
    <xf numFmtId="0" fontId="59" fillId="61" borderId="35" xfId="1371" applyFont="1" applyFill="1" applyBorder="1" applyAlignment="1">
      <alignment horizontal="center" vertical="center"/>
    </xf>
    <xf numFmtId="0" fontId="8" fillId="61" borderId="20" xfId="1371" applyFont="1" applyFill="1" applyBorder="1" applyAlignment="1">
      <alignment horizontal="center" vertical="center" wrapText="1"/>
    </xf>
    <xf numFmtId="0" fontId="8" fillId="61" borderId="35" xfId="1371" applyFont="1" applyFill="1" applyBorder="1" applyAlignment="1">
      <alignment horizontal="center" vertical="center" wrapText="1"/>
    </xf>
    <xf numFmtId="0" fontId="9" fillId="0" borderId="20" xfId="1371" applyFont="1" applyBorder="1" applyAlignment="1">
      <alignment horizontal="center" vertical="center" wrapText="1"/>
    </xf>
    <xf numFmtId="0" fontId="9" fillId="0" borderId="35" xfId="1371" applyFont="1" applyBorder="1" applyAlignment="1">
      <alignment horizontal="center" vertical="center" wrapText="1"/>
    </xf>
    <xf numFmtId="0" fontId="9" fillId="0" borderId="33" xfId="1371" applyFont="1" applyBorder="1" applyAlignment="1">
      <alignment horizontal="center" vertical="center" wrapText="1"/>
    </xf>
    <xf numFmtId="0" fontId="9" fillId="50" borderId="35" xfId="1371" applyFont="1" applyFill="1" applyBorder="1" applyAlignment="1">
      <alignment horizontal="center" vertical="center" wrapText="1"/>
    </xf>
    <xf numFmtId="1" fontId="9" fillId="0" borderId="20" xfId="1273" applyNumberFormat="1" applyFont="1" applyFill="1" applyBorder="1" applyAlignment="1">
      <alignment horizontal="center" vertical="center" wrapText="1"/>
    </xf>
    <xf numFmtId="1" fontId="9" fillId="0" borderId="35" xfId="1273" applyNumberFormat="1" applyFont="1" applyFill="1" applyBorder="1" applyAlignment="1">
      <alignment horizontal="center" vertical="center" wrapText="1"/>
    </xf>
    <xf numFmtId="9" fontId="9" fillId="0" borderId="20" xfId="1496" applyFont="1" applyFill="1" applyBorder="1" applyAlignment="1">
      <alignment horizontal="center" vertical="center"/>
    </xf>
    <xf numFmtId="9" fontId="9" fillId="0" borderId="33" xfId="1496" applyFont="1" applyFill="1" applyBorder="1" applyAlignment="1">
      <alignment horizontal="center" vertical="center"/>
    </xf>
    <xf numFmtId="9" fontId="9" fillId="0" borderId="35" xfId="1496" applyFont="1" applyFill="1" applyBorder="1" applyAlignment="1">
      <alignment horizontal="center" vertical="center"/>
    </xf>
    <xf numFmtId="0" fontId="9" fillId="0" borderId="20" xfId="1496" applyNumberFormat="1" applyFont="1" applyFill="1" applyBorder="1" applyAlignment="1">
      <alignment horizontal="center" vertical="center" wrapText="1"/>
    </xf>
    <xf numFmtId="0" fontId="9" fillId="0" borderId="35" xfId="1496" applyNumberFormat="1" applyFont="1" applyFill="1" applyBorder="1" applyAlignment="1">
      <alignment horizontal="center" vertical="center" wrapText="1"/>
    </xf>
    <xf numFmtId="0" fontId="9" fillId="0" borderId="20" xfId="1371" applyFont="1" applyBorder="1" applyAlignment="1" applyProtection="1">
      <alignment horizontal="center" vertical="center" wrapText="1"/>
      <protection hidden="1"/>
    </xf>
    <xf numFmtId="0" fontId="9" fillId="0" borderId="33" xfId="1371" applyFont="1" applyBorder="1" applyAlignment="1" applyProtection="1">
      <alignment horizontal="center" vertical="center" wrapText="1"/>
      <protection hidden="1"/>
    </xf>
    <xf numFmtId="0" fontId="9" fillId="0" borderId="35" xfId="1371" applyFont="1" applyBorder="1" applyAlignment="1" applyProtection="1">
      <alignment horizontal="center" vertical="center" wrapText="1"/>
      <protection hidden="1"/>
    </xf>
    <xf numFmtId="0" fontId="9" fillId="0" borderId="20" xfId="1371" applyFont="1" applyBorder="1" applyAlignment="1">
      <alignment horizontal="center" vertical="center"/>
    </xf>
    <xf numFmtId="0" fontId="9" fillId="0" borderId="33" xfId="1371" applyFont="1" applyBorder="1" applyAlignment="1">
      <alignment horizontal="center" vertical="center"/>
    </xf>
    <xf numFmtId="0" fontId="9" fillId="0" borderId="35" xfId="1371" applyFont="1" applyBorder="1" applyAlignment="1">
      <alignment horizontal="center" vertical="center"/>
    </xf>
    <xf numFmtId="0" fontId="9" fillId="50" borderId="35" xfId="1371" applyFont="1" applyFill="1" applyBorder="1" applyAlignment="1">
      <alignment horizontal="center" vertical="center"/>
    </xf>
    <xf numFmtId="49" fontId="9" fillId="50" borderId="20" xfId="1371" applyNumberFormat="1" applyFont="1" applyFill="1" applyBorder="1" applyAlignment="1">
      <alignment horizontal="center" vertical="center"/>
    </xf>
    <xf numFmtId="49" fontId="9" fillId="50" borderId="33" xfId="1371" applyNumberFormat="1" applyFont="1" applyFill="1" applyBorder="1" applyAlignment="1">
      <alignment horizontal="center" vertical="center"/>
    </xf>
    <xf numFmtId="49" fontId="9" fillId="50" borderId="35" xfId="1371" applyNumberFormat="1" applyFont="1" applyFill="1" applyBorder="1" applyAlignment="1">
      <alignment horizontal="center" vertical="center"/>
    </xf>
    <xf numFmtId="0" fontId="9" fillId="50" borderId="20" xfId="1371" applyFont="1" applyFill="1" applyBorder="1" applyAlignment="1">
      <alignment horizontal="left" vertical="center" wrapText="1"/>
    </xf>
    <xf numFmtId="0" fontId="9" fillId="50" borderId="33" xfId="1371" applyFont="1" applyFill="1" applyBorder="1" applyAlignment="1">
      <alignment horizontal="left" vertical="center" wrapText="1"/>
    </xf>
    <xf numFmtId="0" fontId="9" fillId="50" borderId="35" xfId="1371" applyFont="1" applyFill="1" applyBorder="1" applyAlignment="1">
      <alignment horizontal="left" vertical="center" wrapText="1"/>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20" xfId="1371" applyFont="1" applyFill="1" applyBorder="1" applyAlignment="1">
      <alignment horizontal="center" vertical="center"/>
    </xf>
    <xf numFmtId="0" fontId="8" fillId="61" borderId="33" xfId="1371" applyFont="1" applyFill="1" applyBorder="1" applyAlignment="1">
      <alignment horizontal="center" vertical="center"/>
    </xf>
    <xf numFmtId="0" fontId="8" fillId="61" borderId="35" xfId="1371" applyFont="1" applyFill="1" applyBorder="1" applyAlignment="1">
      <alignment horizontal="center" vertical="center"/>
    </xf>
    <xf numFmtId="9" fontId="8" fillId="61" borderId="20" xfId="1496" applyFont="1" applyFill="1" applyBorder="1" applyAlignment="1">
      <alignment horizontal="center" vertical="center"/>
    </xf>
    <xf numFmtId="9" fontId="8" fillId="61" borderId="33" xfId="1496" applyFont="1" applyFill="1" applyBorder="1" applyAlignment="1">
      <alignment horizontal="center" vertical="center"/>
    </xf>
    <xf numFmtId="9" fontId="8" fillId="61" borderId="35" xfId="1496" applyFont="1" applyFill="1" applyBorder="1" applyAlignment="1">
      <alignment horizontal="center" vertical="center"/>
    </xf>
    <xf numFmtId="0" fontId="80" fillId="0" borderId="20" xfId="1371" applyFont="1" applyBorder="1" applyAlignment="1" applyProtection="1">
      <alignment horizontal="justify" vertical="center" wrapText="1"/>
      <protection locked="0"/>
    </xf>
    <xf numFmtId="0" fontId="53" fillId="0" borderId="33" xfId="1371" applyFont="1" applyBorder="1" applyAlignment="1" applyProtection="1">
      <alignment horizontal="justify" vertical="center" wrapText="1"/>
      <protection locked="0"/>
    </xf>
    <xf numFmtId="0" fontId="53" fillId="0" borderId="35" xfId="1371" applyFont="1" applyBorder="1" applyAlignment="1" applyProtection="1">
      <alignment horizontal="justify" vertical="center" wrapText="1"/>
      <protection locked="0"/>
    </xf>
    <xf numFmtId="171" fontId="9" fillId="50" borderId="10" xfId="1250" applyNumberFormat="1" applyFont="1" applyFill="1" applyBorder="1" applyAlignment="1" applyProtection="1">
      <alignment horizontal="center" vertical="center" wrapText="1"/>
      <protection locked="0"/>
    </xf>
    <xf numFmtId="14" fontId="9" fillId="50" borderId="10" xfId="1371" applyNumberFormat="1" applyFont="1" applyFill="1" applyBorder="1" applyAlignment="1">
      <alignment horizontal="center" vertical="center" wrapText="1"/>
    </xf>
    <xf numFmtId="1" fontId="9" fillId="50" borderId="10" xfId="1250" applyNumberFormat="1" applyFont="1" applyFill="1" applyBorder="1" applyAlignment="1">
      <alignment horizontal="center" vertical="center" wrapText="1"/>
    </xf>
    <xf numFmtId="0" fontId="9" fillId="0" borderId="10" xfId="1371" applyFont="1" applyBorder="1" applyAlignment="1">
      <alignment horizontal="center" vertical="center" wrapText="1"/>
    </xf>
    <xf numFmtId="0" fontId="52" fillId="61" borderId="10" xfId="1371" applyFont="1" applyFill="1" applyBorder="1" applyAlignment="1">
      <alignment horizontal="center" vertical="center"/>
    </xf>
    <xf numFmtId="0" fontId="9" fillId="0" borderId="10" xfId="1371" applyFont="1" applyBorder="1" applyAlignment="1">
      <alignment horizontal="center" vertical="center"/>
    </xf>
    <xf numFmtId="0" fontId="9" fillId="0" borderId="10" xfId="1371" applyFont="1" applyBorder="1" applyAlignment="1">
      <alignment horizontal="justify" vertical="center" wrapText="1"/>
    </xf>
    <xf numFmtId="0" fontId="8" fillId="61" borderId="20" xfId="1371" applyFont="1" applyFill="1" applyBorder="1" applyAlignment="1" applyProtection="1">
      <alignment horizontal="center" vertical="center" wrapText="1"/>
      <protection locked="0"/>
    </xf>
    <xf numFmtId="0" fontId="8" fillId="61" borderId="33" xfId="1371" applyFont="1" applyFill="1" applyBorder="1" applyAlignment="1" applyProtection="1">
      <alignment horizontal="center" vertical="center" wrapText="1"/>
      <protection locked="0"/>
    </xf>
    <xf numFmtId="0" fontId="8" fillId="61" borderId="35" xfId="1371" applyFont="1" applyFill="1" applyBorder="1" applyAlignment="1" applyProtection="1">
      <alignment horizontal="center" vertical="center" wrapText="1"/>
      <protection locked="0"/>
    </xf>
    <xf numFmtId="0" fontId="9" fillId="0" borderId="20" xfId="1371" applyFont="1" applyBorder="1" applyAlignment="1" applyProtection="1">
      <alignment horizontal="center" vertical="center" wrapText="1"/>
      <protection locked="0"/>
    </xf>
    <xf numFmtId="0" fontId="9" fillId="0" borderId="33" xfId="1371" applyFont="1" applyBorder="1" applyAlignment="1" applyProtection="1">
      <alignment horizontal="center" vertical="center" wrapText="1"/>
      <protection locked="0"/>
    </xf>
    <xf numFmtId="0" fontId="9" fillId="0" borderId="35" xfId="1371" applyFont="1" applyBorder="1" applyAlignment="1" applyProtection="1">
      <alignment horizontal="center" vertical="center" wrapText="1"/>
      <protection locked="0"/>
    </xf>
    <xf numFmtId="0" fontId="52" fillId="0" borderId="22" xfId="1371" applyFont="1" applyBorder="1" applyAlignment="1">
      <alignment horizontal="center" vertical="center"/>
    </xf>
    <xf numFmtId="0" fontId="52" fillId="0" borderId="24" xfId="1371" applyFont="1" applyBorder="1" applyAlignment="1">
      <alignment horizontal="center" vertical="center"/>
    </xf>
    <xf numFmtId="0" fontId="52" fillId="0" borderId="25" xfId="1371" applyFont="1" applyBorder="1" applyAlignment="1">
      <alignment horizontal="center" vertical="center"/>
    </xf>
    <xf numFmtId="0" fontId="52" fillId="0" borderId="26" xfId="1371" applyFont="1" applyBorder="1" applyAlignment="1">
      <alignment horizontal="center" vertical="center"/>
    </xf>
    <xf numFmtId="0" fontId="52" fillId="0" borderId="27" xfId="1371" applyFont="1" applyBorder="1" applyAlignment="1">
      <alignment horizontal="center" vertical="center"/>
    </xf>
    <xf numFmtId="0" fontId="52" fillId="0" borderId="29" xfId="1371" applyFont="1" applyBorder="1" applyAlignment="1">
      <alignment horizontal="center" vertical="center"/>
    </xf>
    <xf numFmtId="0" fontId="53" fillId="0" borderId="20" xfId="1371" applyFont="1" applyBorder="1" applyAlignment="1" applyProtection="1">
      <alignment horizontal="justify" vertical="center" wrapText="1"/>
      <protection locked="0"/>
    </xf>
    <xf numFmtId="0" fontId="52" fillId="61" borderId="20" xfId="1371" applyFont="1" applyFill="1" applyBorder="1" applyAlignment="1">
      <alignment horizontal="center" vertical="center"/>
    </xf>
    <xf numFmtId="0" fontId="52" fillId="61" borderId="33" xfId="1371" applyFont="1" applyFill="1" applyBorder="1" applyAlignment="1">
      <alignment horizontal="center" vertical="center"/>
    </xf>
    <xf numFmtId="0" fontId="52" fillId="61" borderId="35" xfId="1371" applyFont="1" applyFill="1" applyBorder="1" applyAlignment="1">
      <alignment horizontal="center" vertical="center"/>
    </xf>
    <xf numFmtId="0" fontId="9" fillId="0" borderId="20" xfId="1371" applyFont="1" applyFill="1" applyBorder="1" applyAlignment="1" applyProtection="1">
      <alignment horizontal="center" vertical="center" wrapText="1"/>
      <protection locked="0"/>
    </xf>
    <xf numFmtId="0" fontId="9" fillId="0" borderId="33" xfId="1371" applyFont="1" applyFill="1" applyBorder="1" applyAlignment="1" applyProtection="1">
      <alignment horizontal="center" vertical="center" wrapText="1"/>
      <protection locked="0"/>
    </xf>
    <xf numFmtId="0" fontId="9" fillId="0" borderId="35" xfId="1371" applyFont="1" applyFill="1" applyBorder="1" applyAlignment="1" applyProtection="1">
      <alignment horizontal="center" vertical="center" wrapText="1"/>
      <protection locked="0"/>
    </xf>
    <xf numFmtId="0" fontId="8" fillId="66" borderId="17" xfId="0" applyFont="1" applyFill="1" applyBorder="1" applyAlignment="1">
      <alignment horizontal="left" vertical="center" wrapText="1"/>
    </xf>
    <xf numFmtId="0" fontId="8" fillId="66" borderId="19" xfId="0" applyFont="1" applyFill="1" applyBorder="1" applyAlignment="1">
      <alignment horizontal="left" vertical="center" wrapText="1"/>
    </xf>
    <xf numFmtId="0" fontId="8" fillId="66" borderId="20" xfId="0" applyFont="1" applyFill="1" applyBorder="1" applyAlignment="1">
      <alignment horizontal="center" vertical="center" wrapText="1"/>
    </xf>
    <xf numFmtId="0" fontId="8" fillId="66" borderId="33" xfId="0" applyFont="1" applyFill="1" applyBorder="1" applyAlignment="1">
      <alignment horizontal="center" vertical="center" wrapText="1"/>
    </xf>
    <xf numFmtId="0" fontId="8" fillId="66" borderId="35" xfId="0" applyFont="1" applyFill="1" applyBorder="1" applyAlignment="1">
      <alignment horizontal="center" vertical="center" wrapText="1"/>
    </xf>
    <xf numFmtId="0" fontId="9" fillId="0" borderId="20"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5" xfId="0" applyFont="1" applyBorder="1" applyAlignment="1">
      <alignment horizontal="center" vertical="center" wrapText="1"/>
    </xf>
    <xf numFmtId="0" fontId="79" fillId="66" borderId="20" xfId="0" applyFont="1" applyFill="1" applyBorder="1" applyAlignment="1">
      <alignment horizontal="center" vertical="center"/>
    </xf>
    <xf numFmtId="0" fontId="79" fillId="66" borderId="33" xfId="0" applyFont="1" applyFill="1" applyBorder="1" applyAlignment="1">
      <alignment horizontal="center" vertical="center"/>
    </xf>
    <xf numFmtId="0" fontId="79" fillId="66" borderId="35" xfId="0" applyFont="1" applyFill="1" applyBorder="1" applyAlignment="1">
      <alignment horizontal="center" vertical="center"/>
    </xf>
    <xf numFmtId="0" fontId="9" fillId="67" borderId="10" xfId="0" applyFont="1" applyFill="1" applyBorder="1" applyAlignment="1">
      <alignment horizontal="center" vertical="center"/>
    </xf>
    <xf numFmtId="0" fontId="9" fillId="0" borderId="10" xfId="0" applyFont="1" applyBorder="1" applyAlignment="1">
      <alignment horizontal="left" vertical="center" wrapText="1"/>
    </xf>
    <xf numFmtId="0" fontId="79" fillId="66" borderId="10" xfId="0" applyFont="1" applyFill="1" applyBorder="1" applyAlignment="1">
      <alignment horizontal="center" vertical="center"/>
    </xf>
    <xf numFmtId="4" fontId="9" fillId="50" borderId="17" xfId="1250" applyNumberFormat="1" applyFont="1" applyFill="1" applyBorder="1" applyAlignment="1" applyProtection="1">
      <alignment horizontal="center" vertical="center" wrapText="1"/>
      <protection locked="0"/>
    </xf>
    <xf numFmtId="4" fontId="9" fillId="50" borderId="36" xfId="1250" applyNumberFormat="1" applyFont="1" applyFill="1" applyBorder="1" applyAlignment="1" applyProtection="1">
      <alignment horizontal="center" vertical="center" wrapText="1"/>
      <protection locked="0"/>
    </xf>
    <xf numFmtId="4" fontId="9" fillId="50" borderId="19" xfId="1250" applyNumberFormat="1" applyFont="1" applyFill="1" applyBorder="1" applyAlignment="1" applyProtection="1">
      <alignment horizontal="center" vertical="center" wrapText="1"/>
      <protection locked="0"/>
    </xf>
    <xf numFmtId="0" fontId="80" fillId="0" borderId="10" xfId="0" applyFont="1" applyBorder="1" applyAlignment="1">
      <alignment horizontal="left" vertical="center" wrapText="1"/>
    </xf>
    <xf numFmtId="0" fontId="79" fillId="0" borderId="10" xfId="0" applyFont="1" applyBorder="1" applyAlignment="1">
      <alignment horizontal="center" vertical="center"/>
    </xf>
    <xf numFmtId="0" fontId="80" fillId="0" borderId="10" xfId="0" applyFont="1" applyBorder="1" applyAlignment="1">
      <alignment horizontal="justify" vertical="center" wrapText="1"/>
    </xf>
    <xf numFmtId="0" fontId="9" fillId="67" borderId="10" xfId="0" applyFont="1" applyFill="1" applyBorder="1" applyAlignment="1">
      <alignment horizontal="justify" vertical="center" wrapText="1"/>
    </xf>
    <xf numFmtId="0" fontId="8" fillId="66" borderId="20" xfId="0" applyFont="1" applyFill="1" applyBorder="1" applyAlignment="1">
      <alignment horizontal="center" vertical="center"/>
    </xf>
    <xf numFmtId="0" fontId="8" fillId="66" borderId="33" xfId="0" applyFont="1" applyFill="1" applyBorder="1" applyAlignment="1">
      <alignment horizontal="center" vertical="center"/>
    </xf>
    <xf numFmtId="0" fontId="8" fillId="66" borderId="35" xfId="0" applyFont="1" applyFill="1" applyBorder="1" applyAlignment="1">
      <alignment horizontal="center" vertical="center"/>
    </xf>
    <xf numFmtId="14" fontId="9" fillId="67" borderId="10" xfId="0" applyNumberFormat="1" applyFont="1" applyFill="1" applyBorder="1" applyAlignment="1">
      <alignment horizontal="center" vertical="center" wrapText="1"/>
    </xf>
    <xf numFmtId="0" fontId="9" fillId="67" borderId="10" xfId="0" applyFont="1" applyFill="1" applyBorder="1" applyAlignment="1">
      <alignment horizontal="center" vertical="center" wrapText="1"/>
    </xf>
    <xf numFmtId="0" fontId="9" fillId="0" borderId="20" xfId="0" applyFont="1" applyBorder="1" applyAlignment="1">
      <alignment horizontal="center" vertical="center"/>
    </xf>
    <xf numFmtId="0" fontId="9" fillId="0" borderId="33" xfId="0" applyFont="1" applyBorder="1" applyAlignment="1">
      <alignment horizontal="center" vertical="center"/>
    </xf>
    <xf numFmtId="0" fontId="9" fillId="0" borderId="35" xfId="0" applyFont="1" applyBorder="1" applyAlignment="1">
      <alignment horizontal="center" vertical="center"/>
    </xf>
    <xf numFmtId="0" fontId="9" fillId="67" borderId="20" xfId="0" applyFont="1" applyFill="1" applyBorder="1" applyAlignment="1">
      <alignment horizontal="center" vertical="center"/>
    </xf>
    <xf numFmtId="0" fontId="9" fillId="67" borderId="33" xfId="0" applyFont="1" applyFill="1" applyBorder="1" applyAlignment="1">
      <alignment horizontal="center" vertical="center"/>
    </xf>
    <xf numFmtId="0" fontId="9" fillId="67" borderId="35" xfId="0" applyFont="1" applyFill="1" applyBorder="1" applyAlignment="1">
      <alignment horizontal="center" vertical="center"/>
    </xf>
    <xf numFmtId="0" fontId="9" fillId="0" borderId="10" xfId="0" applyFont="1" applyBorder="1" applyAlignment="1">
      <alignment horizontal="justify" vertical="center" wrapText="1"/>
    </xf>
    <xf numFmtId="0" fontId="9" fillId="0" borderId="10" xfId="0" applyFont="1" applyBorder="1" applyAlignment="1">
      <alignment horizontal="center" vertical="center" wrapText="1"/>
    </xf>
    <xf numFmtId="0" fontId="9" fillId="67" borderId="20" xfId="0" applyFont="1" applyFill="1" applyBorder="1" applyAlignment="1">
      <alignment horizontal="center" vertical="center" wrapText="1"/>
    </xf>
    <xf numFmtId="0" fontId="9" fillId="67" borderId="33" xfId="0" applyFont="1" applyFill="1" applyBorder="1" applyAlignment="1">
      <alignment horizontal="center" vertical="center" wrapText="1"/>
    </xf>
    <xf numFmtId="0" fontId="9" fillId="67" borderId="35" xfId="0" applyFont="1" applyFill="1" applyBorder="1" applyAlignment="1">
      <alignment horizontal="center" vertical="center" wrapText="1"/>
    </xf>
    <xf numFmtId="14" fontId="9" fillId="67" borderId="20" xfId="0" applyNumberFormat="1" applyFont="1" applyFill="1" applyBorder="1" applyAlignment="1">
      <alignment horizontal="center" vertical="center"/>
    </xf>
    <xf numFmtId="14" fontId="9" fillId="67" borderId="33" xfId="0" applyNumberFormat="1" applyFont="1" applyFill="1" applyBorder="1" applyAlignment="1">
      <alignment horizontal="center" vertical="center"/>
    </xf>
    <xf numFmtId="14" fontId="9" fillId="67" borderId="35" xfId="0" applyNumberFormat="1" applyFont="1" applyFill="1" applyBorder="1" applyAlignment="1">
      <alignment horizontal="center" vertical="center"/>
    </xf>
    <xf numFmtId="0" fontId="9" fillId="0" borderId="20" xfId="0" applyFont="1" applyBorder="1" applyAlignment="1">
      <alignment horizontal="left" vertical="center" wrapText="1"/>
    </xf>
    <xf numFmtId="0" fontId="9" fillId="0" borderId="33" xfId="0" applyFont="1" applyBorder="1" applyAlignment="1">
      <alignment horizontal="left" vertical="center" wrapText="1"/>
    </xf>
    <xf numFmtId="0" fontId="9" fillId="0" borderId="35" xfId="0" applyFont="1" applyBorder="1" applyAlignment="1">
      <alignment horizontal="left" vertical="center" wrapText="1"/>
    </xf>
    <xf numFmtId="0" fontId="78" fillId="66" borderId="20" xfId="0" applyFont="1" applyFill="1" applyBorder="1" applyAlignment="1">
      <alignment horizontal="center" vertical="center"/>
    </xf>
    <xf numFmtId="0" fontId="78" fillId="66" borderId="33" xfId="0" applyFont="1" applyFill="1" applyBorder="1" applyAlignment="1">
      <alignment horizontal="center" vertical="center"/>
    </xf>
    <xf numFmtId="0" fontId="78" fillId="66" borderId="35" xfId="0" applyFont="1" applyFill="1" applyBorder="1" applyAlignment="1">
      <alignment horizontal="center" vertical="center"/>
    </xf>
    <xf numFmtId="4" fontId="9" fillId="50" borderId="10" xfId="1250" applyNumberFormat="1" applyFont="1" applyFill="1" applyBorder="1" applyAlignment="1" applyProtection="1">
      <alignment horizontal="center" vertical="center" wrapText="1"/>
      <protection locked="0"/>
    </xf>
    <xf numFmtId="3" fontId="9" fillId="50" borderId="10" xfId="1250" applyNumberFormat="1" applyFont="1" applyFill="1" applyBorder="1" applyAlignment="1" applyProtection="1">
      <alignment horizontal="center" vertical="center" wrapText="1"/>
      <protection locked="0"/>
    </xf>
    <xf numFmtId="14" fontId="9" fillId="67" borderId="20" xfId="0" applyNumberFormat="1" applyFont="1" applyFill="1" applyBorder="1" applyAlignment="1">
      <alignment horizontal="center" vertical="center" wrapText="1"/>
    </xf>
    <xf numFmtId="14" fontId="9" fillId="67" borderId="33" xfId="0" applyNumberFormat="1" applyFont="1" applyFill="1" applyBorder="1" applyAlignment="1">
      <alignment horizontal="center" vertical="center" wrapText="1"/>
    </xf>
    <xf numFmtId="14" fontId="9" fillId="67" borderId="35" xfId="0" applyNumberFormat="1" applyFont="1" applyFill="1" applyBorder="1" applyAlignment="1">
      <alignment horizontal="center" vertical="center" wrapText="1"/>
    </xf>
    <xf numFmtId="0" fontId="9" fillId="0" borderId="20" xfId="0" applyFont="1" applyBorder="1" applyAlignment="1">
      <alignment horizontal="justify" vertical="center" wrapText="1"/>
    </xf>
    <xf numFmtId="0" fontId="9" fillId="0" borderId="33" xfId="0" applyFont="1" applyBorder="1" applyAlignment="1">
      <alignment horizontal="justify" vertical="center" wrapText="1"/>
    </xf>
    <xf numFmtId="0" fontId="9" fillId="0" borderId="35" xfId="0" applyFont="1" applyBorder="1" applyAlignment="1">
      <alignment horizontal="justify" vertical="center" wrapText="1"/>
    </xf>
    <xf numFmtId="0" fontId="9" fillId="67" borderId="20" xfId="0" applyFont="1" applyFill="1" applyBorder="1" applyAlignment="1">
      <alignment horizontal="left" vertical="center" wrapText="1"/>
    </xf>
    <xf numFmtId="0" fontId="9" fillId="67" borderId="33" xfId="0" applyFont="1" applyFill="1" applyBorder="1" applyAlignment="1">
      <alignment horizontal="left" vertical="center" wrapText="1"/>
    </xf>
    <xf numFmtId="0" fontId="9" fillId="67" borderId="35" xfId="0" applyFont="1" applyFill="1" applyBorder="1" applyAlignment="1">
      <alignment horizontal="left" vertical="center" wrapText="1"/>
    </xf>
    <xf numFmtId="0" fontId="79" fillId="66" borderId="64" xfId="0" applyFont="1" applyFill="1" applyBorder="1" applyAlignment="1">
      <alignment horizontal="center" vertical="center"/>
    </xf>
    <xf numFmtId="3" fontId="9" fillId="67" borderId="17" xfId="0" applyNumberFormat="1" applyFont="1" applyFill="1" applyBorder="1" applyAlignment="1">
      <alignment horizontal="center" vertical="center" wrapText="1"/>
    </xf>
    <xf numFmtId="3" fontId="9" fillId="67" borderId="36" xfId="0" applyNumberFormat="1" applyFont="1" applyFill="1" applyBorder="1" applyAlignment="1">
      <alignment horizontal="center" vertical="center" wrapText="1"/>
    </xf>
    <xf numFmtId="3" fontId="9" fillId="67" borderId="19" xfId="0" applyNumberFormat="1" applyFont="1" applyFill="1" applyBorder="1" applyAlignment="1">
      <alignment horizontal="center" vertical="center" wrapText="1"/>
    </xf>
    <xf numFmtId="3" fontId="9" fillId="50" borderId="17" xfId="1250" applyNumberFormat="1" applyFont="1" applyFill="1" applyBorder="1" applyAlignment="1" applyProtection="1">
      <alignment horizontal="center" vertical="center" wrapText="1"/>
      <protection locked="0"/>
    </xf>
    <xf numFmtId="3" fontId="9" fillId="50" borderId="36" xfId="1250" applyNumberFormat="1" applyFont="1" applyFill="1" applyBorder="1" applyAlignment="1" applyProtection="1">
      <alignment horizontal="center" vertical="center" wrapText="1"/>
      <protection locked="0"/>
    </xf>
    <xf numFmtId="3" fontId="9" fillId="50" borderId="19" xfId="1250" applyNumberFormat="1" applyFont="1" applyFill="1" applyBorder="1" applyAlignment="1" applyProtection="1">
      <alignment horizontal="center" vertical="center" wrapText="1"/>
      <protection locked="0"/>
    </xf>
    <xf numFmtId="3" fontId="9" fillId="67" borderId="10" xfId="0" applyNumberFormat="1" applyFont="1" applyFill="1" applyBorder="1" applyAlignment="1">
      <alignment horizontal="center" vertical="center" wrapText="1"/>
    </xf>
    <xf numFmtId="0" fontId="8" fillId="66" borderId="10" xfId="0" applyFont="1" applyFill="1" applyBorder="1" applyAlignment="1">
      <alignment horizontal="left" vertical="center" wrapText="1"/>
    </xf>
    <xf numFmtId="0" fontId="8" fillId="66" borderId="10" xfId="0" applyFont="1" applyFill="1" applyBorder="1" applyAlignment="1">
      <alignment horizontal="center" vertical="center"/>
    </xf>
    <xf numFmtId="0" fontId="9" fillId="0" borderId="10" xfId="0" applyFont="1" applyBorder="1" applyAlignment="1">
      <alignment horizontal="center" vertical="center"/>
    </xf>
    <xf numFmtId="0" fontId="9" fillId="0" borderId="10" xfId="0" applyFont="1" applyBorder="1" applyAlignment="1">
      <alignment horizontal="justify" vertical="top" wrapText="1"/>
    </xf>
    <xf numFmtId="0" fontId="8" fillId="61" borderId="10" xfId="1371" applyFont="1" applyFill="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53" fillId="0" borderId="10" xfId="1371" applyFont="1" applyBorder="1" applyAlignment="1" applyProtection="1">
      <alignment horizontal="left" vertical="center" wrapText="1"/>
      <protection locked="0"/>
    </xf>
    <xf numFmtId="0" fontId="9" fillId="65" borderId="10" xfId="0" applyFont="1" applyFill="1" applyBorder="1" applyAlignment="1">
      <alignment horizontal="justify" vertical="top" wrapText="1"/>
    </xf>
    <xf numFmtId="171" fontId="9" fillId="50" borderId="10" xfId="1250" applyNumberFormat="1" applyFont="1" applyFill="1" applyBorder="1" applyAlignment="1">
      <alignment horizontal="center" vertical="center" wrapText="1"/>
    </xf>
    <xf numFmtId="0" fontId="14" fillId="0" borderId="10" xfId="1371" applyFont="1" applyBorder="1" applyAlignment="1">
      <alignment horizontal="center" vertical="center"/>
    </xf>
    <xf numFmtId="0" fontId="8" fillId="61" borderId="10"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1" fontId="9" fillId="0" borderId="10" xfId="1273" applyNumberFormat="1" applyFont="1" applyFill="1" applyBorder="1" applyAlignment="1">
      <alignment horizontal="center" vertical="center" wrapText="1"/>
    </xf>
    <xf numFmtId="9" fontId="9" fillId="0" borderId="10" xfId="1496" applyFont="1" applyFill="1" applyBorder="1" applyAlignment="1">
      <alignment horizontal="center" vertical="center"/>
    </xf>
    <xf numFmtId="0" fontId="9" fillId="0" borderId="10" xfId="1496" applyNumberFormat="1" applyFont="1" applyFill="1" applyBorder="1" applyAlignment="1">
      <alignment horizontal="center" vertical="center" wrapText="1"/>
    </xf>
    <xf numFmtId="0" fontId="9" fillId="0" borderId="10" xfId="1371" applyFont="1" applyBorder="1" applyAlignment="1" applyProtection="1">
      <alignment horizontal="center" vertical="center" wrapText="1"/>
      <protection hidden="1"/>
    </xf>
    <xf numFmtId="49" fontId="9" fillId="50" borderId="10" xfId="1371" applyNumberFormat="1" applyFont="1" applyFill="1" applyBorder="1" applyAlignment="1">
      <alignment horizontal="center" vertical="center"/>
    </xf>
    <xf numFmtId="0" fontId="59" fillId="61" borderId="10"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9" fillId="0" borderId="20" xfId="1371" applyFont="1" applyBorder="1" applyAlignment="1">
      <alignment horizontal="justify" vertical="center" wrapText="1"/>
    </xf>
    <xf numFmtId="0" fontId="9" fillId="0" borderId="33" xfId="1371" applyFont="1" applyBorder="1" applyAlignment="1">
      <alignment horizontal="justify" vertical="center" wrapText="1"/>
    </xf>
    <xf numFmtId="0" fontId="9" fillId="0" borderId="35" xfId="1371" applyFont="1" applyBorder="1" applyAlignment="1">
      <alignment horizontal="justify" vertical="center" wrapText="1"/>
    </xf>
    <xf numFmtId="0" fontId="9" fillId="0" borderId="47" xfId="1371" applyFont="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xf numFmtId="0" fontId="9" fillId="50" borderId="10" xfId="1371" applyFont="1" applyFill="1" applyBorder="1" applyAlignment="1" applyProtection="1">
      <alignment horizontal="justify" vertical="center" wrapText="1"/>
      <protection locked="0"/>
    </xf>
  </cellXfs>
  <cellStyles count="1789">
    <cellStyle name="20% - Énfasis1 10" xfId="1"/>
    <cellStyle name="20% - Énfasis1 11" xfId="2"/>
    <cellStyle name="20% - Énfasis1 12" xfId="3"/>
    <cellStyle name="20% - Énfasis1 13" xfId="4"/>
    <cellStyle name="20% - Énfasis1 14" xfId="5"/>
    <cellStyle name="20% - Énfasis1 15" xfId="6"/>
    <cellStyle name="20% - Énfasis1 16" xfId="7"/>
    <cellStyle name="20% - Énfasis1 17" xfId="8"/>
    <cellStyle name="20% - Énfasis1 18" xfId="9"/>
    <cellStyle name="20% - Énfasis1 19" xfId="10"/>
    <cellStyle name="20% - Énfasis1 2" xfId="11"/>
    <cellStyle name="20% - Énfasis1 20" xfId="12"/>
    <cellStyle name="20% - Énfasis1 3" xfId="13"/>
    <cellStyle name="20% - Énfasis1 4" xfId="14"/>
    <cellStyle name="20% - Énfasis1 5" xfId="15"/>
    <cellStyle name="20% - Énfasis1 6" xfId="16"/>
    <cellStyle name="20% - Énfasis1 7" xfId="17"/>
    <cellStyle name="20% - Énfasis1 8" xfId="18"/>
    <cellStyle name="20% - Énfasis1 9" xfId="19"/>
    <cellStyle name="20% - Énfasis1 9 10" xfId="20"/>
    <cellStyle name="20% - Énfasis1 9 11" xfId="21"/>
    <cellStyle name="20% - Énfasis1 9 12" xfId="22"/>
    <cellStyle name="20% - Énfasis1 9 13" xfId="23"/>
    <cellStyle name="20% - Énfasis1 9 14" xfId="24"/>
    <cellStyle name="20% - Énfasis1 9 15" xfId="25"/>
    <cellStyle name="20% - Énfasis1 9 16" xfId="26"/>
    <cellStyle name="20% - Énfasis1 9 17" xfId="27"/>
    <cellStyle name="20% - Énfasis1 9 18" xfId="28"/>
    <cellStyle name="20% - Énfasis1 9 19" xfId="29"/>
    <cellStyle name="20% - Énfasis1 9 2" xfId="30"/>
    <cellStyle name="20% - Énfasis1 9 20" xfId="31"/>
    <cellStyle name="20% - Énfasis1 9 21" xfId="32"/>
    <cellStyle name="20% - Énfasis1 9 22" xfId="33"/>
    <cellStyle name="20% - Énfasis1 9 3" xfId="34"/>
    <cellStyle name="20% - Énfasis1 9 4" xfId="35"/>
    <cellStyle name="20% - Énfasis1 9 5" xfId="36"/>
    <cellStyle name="20% - Énfasis1 9 6" xfId="37"/>
    <cellStyle name="20% - Énfasis1 9 7" xfId="38"/>
    <cellStyle name="20% - Énfasis1 9 8" xfId="39"/>
    <cellStyle name="20% - Énfasis1 9 9" xfId="40"/>
    <cellStyle name="20% - Énfasis2 10" xfId="41"/>
    <cellStyle name="20% - Énfasis2 11" xfId="42"/>
    <cellStyle name="20% - Énfasis2 12" xfId="43"/>
    <cellStyle name="20% - Énfasis2 13" xfId="44"/>
    <cellStyle name="20% - Énfasis2 14" xfId="45"/>
    <cellStyle name="20% - Énfasis2 15" xfId="46"/>
    <cellStyle name="20% - Énfasis2 16" xfId="47"/>
    <cellStyle name="20% - Énfasis2 17" xfId="48"/>
    <cellStyle name="20% - Énfasis2 18" xfId="49"/>
    <cellStyle name="20% - Énfasis2 19" xfId="50"/>
    <cellStyle name="20% - Énfasis2 2" xfId="51"/>
    <cellStyle name="20% - Énfasis2 20" xfId="52"/>
    <cellStyle name="20% - Énfasis2 3" xfId="53"/>
    <cellStyle name="20% - Énfasis2 4" xfId="54"/>
    <cellStyle name="20% - Énfasis2 5" xfId="55"/>
    <cellStyle name="20% - Énfasis2 6" xfId="56"/>
    <cellStyle name="20% - Énfasis2 7" xfId="57"/>
    <cellStyle name="20% - Énfasis2 8" xfId="58"/>
    <cellStyle name="20% - Énfasis2 9" xfId="59"/>
    <cellStyle name="20% - Énfasis2 9 10" xfId="60"/>
    <cellStyle name="20% - Énfasis2 9 11" xfId="61"/>
    <cellStyle name="20% - Énfasis2 9 12" xfId="62"/>
    <cellStyle name="20% - Énfasis2 9 13" xfId="63"/>
    <cellStyle name="20% - Énfasis2 9 14" xfId="64"/>
    <cellStyle name="20% - Énfasis2 9 15" xfId="65"/>
    <cellStyle name="20% - Énfasis2 9 16" xfId="66"/>
    <cellStyle name="20% - Énfasis2 9 17" xfId="67"/>
    <cellStyle name="20% - Énfasis2 9 18" xfId="68"/>
    <cellStyle name="20% - Énfasis2 9 19" xfId="69"/>
    <cellStyle name="20% - Énfasis2 9 2" xfId="70"/>
    <cellStyle name="20% - Énfasis2 9 20" xfId="71"/>
    <cellStyle name="20% - Énfasis2 9 21" xfId="72"/>
    <cellStyle name="20% - Énfasis2 9 22" xfId="73"/>
    <cellStyle name="20% - Énfasis2 9 3" xfId="74"/>
    <cellStyle name="20% - Énfasis2 9 4" xfId="75"/>
    <cellStyle name="20% - Énfasis2 9 5" xfId="76"/>
    <cellStyle name="20% - Énfasis2 9 6" xfId="77"/>
    <cellStyle name="20% - Énfasis2 9 7" xfId="78"/>
    <cellStyle name="20% - Énfasis2 9 8" xfId="79"/>
    <cellStyle name="20% - Énfasis2 9 9" xfId="80"/>
    <cellStyle name="20% - Énfasis3 10" xfId="81"/>
    <cellStyle name="20% - Énfasis3 11" xfId="82"/>
    <cellStyle name="20% - Énfasis3 12" xfId="83"/>
    <cellStyle name="20% - Énfasis3 13" xfId="84"/>
    <cellStyle name="20% - Énfasis3 14" xfId="85"/>
    <cellStyle name="20% - Énfasis3 15" xfId="86"/>
    <cellStyle name="20% - Énfasis3 16" xfId="87"/>
    <cellStyle name="20% - Énfasis3 17" xfId="88"/>
    <cellStyle name="20% - Énfasis3 18" xfId="89"/>
    <cellStyle name="20% - Énfasis3 19" xfId="90"/>
    <cellStyle name="20% - Énfasis3 2" xfId="91"/>
    <cellStyle name="20% - Énfasis3 20" xfId="92"/>
    <cellStyle name="20% - Énfasis3 3" xfId="93"/>
    <cellStyle name="20% - Énfasis3 4" xfId="94"/>
    <cellStyle name="20% - Énfasis3 5" xfId="95"/>
    <cellStyle name="20% - Énfasis3 6" xfId="96"/>
    <cellStyle name="20% - Énfasis3 7" xfId="97"/>
    <cellStyle name="20% - Énfasis3 8" xfId="98"/>
    <cellStyle name="20% - Énfasis3 9" xfId="99"/>
    <cellStyle name="20% - Énfasis3 9 10" xfId="100"/>
    <cellStyle name="20% - Énfasis3 9 11" xfId="101"/>
    <cellStyle name="20% - Énfasis3 9 12" xfId="102"/>
    <cellStyle name="20% - Énfasis3 9 13" xfId="103"/>
    <cellStyle name="20% - Énfasis3 9 14" xfId="104"/>
    <cellStyle name="20% - Énfasis3 9 15" xfId="105"/>
    <cellStyle name="20% - Énfasis3 9 16" xfId="106"/>
    <cellStyle name="20% - Énfasis3 9 17" xfId="107"/>
    <cellStyle name="20% - Énfasis3 9 18" xfId="108"/>
    <cellStyle name="20% - Énfasis3 9 19" xfId="109"/>
    <cellStyle name="20% - Énfasis3 9 2" xfId="110"/>
    <cellStyle name="20% - Énfasis3 9 20" xfId="111"/>
    <cellStyle name="20% - Énfasis3 9 21" xfId="112"/>
    <cellStyle name="20% - Énfasis3 9 22" xfId="113"/>
    <cellStyle name="20% - Énfasis3 9 3" xfId="114"/>
    <cellStyle name="20% - Énfasis3 9 4" xfId="115"/>
    <cellStyle name="20% - Énfasis3 9 5" xfId="116"/>
    <cellStyle name="20% - Énfasis3 9 6" xfId="117"/>
    <cellStyle name="20% - Énfasis3 9 7" xfId="118"/>
    <cellStyle name="20% - Énfasis3 9 8" xfId="119"/>
    <cellStyle name="20% - Énfasis3 9 9" xfId="120"/>
    <cellStyle name="20% - Énfasis4 10" xfId="121"/>
    <cellStyle name="20% - Énfasis4 11" xfId="122"/>
    <cellStyle name="20% - Énfasis4 12" xfId="123"/>
    <cellStyle name="20% - Énfasis4 13" xfId="124"/>
    <cellStyle name="20% - Énfasis4 14" xfId="125"/>
    <cellStyle name="20% - Énfasis4 15" xfId="126"/>
    <cellStyle name="20% - Énfasis4 16" xfId="127"/>
    <cellStyle name="20% - Énfasis4 17" xfId="128"/>
    <cellStyle name="20% - Énfasis4 18" xfId="129"/>
    <cellStyle name="20% - Énfasis4 19" xfId="130"/>
    <cellStyle name="20% - Énfasis4 2" xfId="131"/>
    <cellStyle name="20% - Énfasis4 20" xfId="132"/>
    <cellStyle name="20% - Énfasis4 3" xfId="133"/>
    <cellStyle name="20% - Énfasis4 4" xfId="134"/>
    <cellStyle name="20% - Énfasis4 5" xfId="135"/>
    <cellStyle name="20% - Énfasis4 6" xfId="136"/>
    <cellStyle name="20% - Énfasis4 7" xfId="137"/>
    <cellStyle name="20% - Énfasis4 8" xfId="138"/>
    <cellStyle name="20% - Énfasis4 9" xfId="139"/>
    <cellStyle name="20% - Énfasis4 9 10" xfId="140"/>
    <cellStyle name="20% - Énfasis4 9 11" xfId="141"/>
    <cellStyle name="20% - Énfasis4 9 12" xfId="142"/>
    <cellStyle name="20% - Énfasis4 9 13" xfId="143"/>
    <cellStyle name="20% - Énfasis4 9 14" xfId="144"/>
    <cellStyle name="20% - Énfasis4 9 15" xfId="145"/>
    <cellStyle name="20% - Énfasis4 9 16" xfId="146"/>
    <cellStyle name="20% - Énfasis4 9 17" xfId="147"/>
    <cellStyle name="20% - Énfasis4 9 18" xfId="148"/>
    <cellStyle name="20% - Énfasis4 9 19" xfId="149"/>
    <cellStyle name="20% - Énfasis4 9 2" xfId="150"/>
    <cellStyle name="20% - Énfasis4 9 20" xfId="151"/>
    <cellStyle name="20% - Énfasis4 9 21" xfId="152"/>
    <cellStyle name="20% - Énfasis4 9 22" xfId="153"/>
    <cellStyle name="20% - Énfasis4 9 3" xfId="154"/>
    <cellStyle name="20% - Énfasis4 9 4" xfId="155"/>
    <cellStyle name="20% - Énfasis4 9 5" xfId="156"/>
    <cellStyle name="20% - Énfasis4 9 6" xfId="157"/>
    <cellStyle name="20% - Énfasis4 9 7" xfId="158"/>
    <cellStyle name="20% - Énfasis4 9 8" xfId="159"/>
    <cellStyle name="20% - Énfasis4 9 9" xfId="160"/>
    <cellStyle name="20% - Énfasis5" xfId="161" builtinId="46" customBuiltin="1"/>
    <cellStyle name="20% - Énfasis5 10" xfId="162"/>
    <cellStyle name="20% - Énfasis5 11" xfId="163"/>
    <cellStyle name="20% - Énfasis5 12" xfId="164"/>
    <cellStyle name="20% - Énfasis5 13" xfId="165"/>
    <cellStyle name="20% - Énfasis5 14" xfId="166"/>
    <cellStyle name="20% - Énfasis5 15" xfId="167"/>
    <cellStyle name="20% - Énfasis5 16" xfId="168"/>
    <cellStyle name="20% - Énfasis5 17" xfId="169"/>
    <cellStyle name="20% - Énfasis5 18" xfId="170"/>
    <cellStyle name="20% - Énfasis5 2" xfId="171"/>
    <cellStyle name="20% - Énfasis5 3" xfId="172"/>
    <cellStyle name="20% - Énfasis5 4" xfId="173"/>
    <cellStyle name="20% - Énfasis5 5" xfId="174"/>
    <cellStyle name="20% - Énfasis5 6" xfId="175"/>
    <cellStyle name="20% - Énfasis5 7" xfId="176"/>
    <cellStyle name="20% - Énfasis5 8" xfId="177"/>
    <cellStyle name="20% - Énfasis5 9" xfId="178"/>
    <cellStyle name="20% - Énfasis5 9 10" xfId="179"/>
    <cellStyle name="20% - Énfasis5 9 11" xfId="180"/>
    <cellStyle name="20% - Énfasis5 9 12" xfId="181"/>
    <cellStyle name="20% - Énfasis5 9 13" xfId="182"/>
    <cellStyle name="20% - Énfasis5 9 14" xfId="183"/>
    <cellStyle name="20% - Énfasis5 9 15" xfId="184"/>
    <cellStyle name="20% - Énfasis5 9 16" xfId="185"/>
    <cellStyle name="20% - Énfasis5 9 17" xfId="186"/>
    <cellStyle name="20% - Énfasis5 9 18" xfId="187"/>
    <cellStyle name="20% - Énfasis5 9 19" xfId="188"/>
    <cellStyle name="20% - Énfasis5 9 2" xfId="189"/>
    <cellStyle name="20% - Énfasis5 9 20" xfId="190"/>
    <cellStyle name="20% - Énfasis5 9 21" xfId="191"/>
    <cellStyle name="20% - Énfasis5 9 22" xfId="192"/>
    <cellStyle name="20% - Énfasis5 9 3" xfId="193"/>
    <cellStyle name="20% - Énfasis5 9 4" xfId="194"/>
    <cellStyle name="20% - Énfasis5 9 5" xfId="195"/>
    <cellStyle name="20% - Énfasis5 9 6" xfId="196"/>
    <cellStyle name="20% - Énfasis5 9 7" xfId="197"/>
    <cellStyle name="20% - Énfasis5 9 8" xfId="198"/>
    <cellStyle name="20% - Énfasis5 9 9" xfId="199"/>
    <cellStyle name="20% - Énfasis6" xfId="200" builtinId="50" customBuiltin="1"/>
    <cellStyle name="20% - Énfasis6 10" xfId="201"/>
    <cellStyle name="20% - Énfasis6 11" xfId="202"/>
    <cellStyle name="20% - Énfasis6 12" xfId="203"/>
    <cellStyle name="20% - Énfasis6 13" xfId="204"/>
    <cellStyle name="20% - Énfasis6 14" xfId="205"/>
    <cellStyle name="20% - Énfasis6 15" xfId="206"/>
    <cellStyle name="20% - Énfasis6 16" xfId="207"/>
    <cellStyle name="20% - Énfasis6 17" xfId="208"/>
    <cellStyle name="20% - Énfasis6 18" xfId="209"/>
    <cellStyle name="20% - Énfasis6 2" xfId="210"/>
    <cellStyle name="20% - Énfasis6 3" xfId="211"/>
    <cellStyle name="20% - Énfasis6 4" xfId="212"/>
    <cellStyle name="20% - Énfasis6 5" xfId="213"/>
    <cellStyle name="20% - Énfasis6 6" xfId="214"/>
    <cellStyle name="20% - Énfasis6 7" xfId="215"/>
    <cellStyle name="20% - Énfasis6 8" xfId="216"/>
    <cellStyle name="20% - Énfasis6 9" xfId="217"/>
    <cellStyle name="20% - Énfasis6 9 10" xfId="218"/>
    <cellStyle name="20% - Énfasis6 9 11" xfId="219"/>
    <cellStyle name="20% - Énfasis6 9 12" xfId="220"/>
    <cellStyle name="20% - Énfasis6 9 13" xfId="221"/>
    <cellStyle name="20% - Énfasis6 9 14" xfId="222"/>
    <cellStyle name="20% - Énfasis6 9 15" xfId="223"/>
    <cellStyle name="20% - Énfasis6 9 16" xfId="224"/>
    <cellStyle name="20% - Énfasis6 9 17" xfId="225"/>
    <cellStyle name="20% - Énfasis6 9 18" xfId="226"/>
    <cellStyle name="20% - Énfasis6 9 19" xfId="227"/>
    <cellStyle name="20% - Énfasis6 9 2" xfId="228"/>
    <cellStyle name="20% - Énfasis6 9 20" xfId="229"/>
    <cellStyle name="20% - Énfasis6 9 21" xfId="230"/>
    <cellStyle name="20% - Énfasis6 9 22" xfId="231"/>
    <cellStyle name="20% - Énfasis6 9 3" xfId="232"/>
    <cellStyle name="20% - Énfasis6 9 4" xfId="233"/>
    <cellStyle name="20% - Énfasis6 9 5" xfId="234"/>
    <cellStyle name="20% - Énfasis6 9 6" xfId="235"/>
    <cellStyle name="20% - Énfasis6 9 7" xfId="236"/>
    <cellStyle name="20% - Énfasis6 9 8" xfId="237"/>
    <cellStyle name="20% - Énfasis6 9 9" xfId="238"/>
    <cellStyle name="40% - Énfasis1" xfId="239" builtinId="31" customBuiltin="1"/>
    <cellStyle name="40% - Énfasis1 10" xfId="240"/>
    <cellStyle name="40% - Énfasis1 11" xfId="241"/>
    <cellStyle name="40% - Énfasis1 12" xfId="242"/>
    <cellStyle name="40% - Énfasis1 13" xfId="243"/>
    <cellStyle name="40% - Énfasis1 14" xfId="244"/>
    <cellStyle name="40% - Énfasis1 15" xfId="245"/>
    <cellStyle name="40% - Énfasis1 16" xfId="246"/>
    <cellStyle name="40% - Énfasis1 17" xfId="247"/>
    <cellStyle name="40% - Énfasis1 18" xfId="248"/>
    <cellStyle name="40% - Énfasis1 2" xfId="249"/>
    <cellStyle name="40% - Énfasis1 3" xfId="250"/>
    <cellStyle name="40% - Énfasis1 4" xfId="251"/>
    <cellStyle name="40% - Énfasis1 5" xfId="252"/>
    <cellStyle name="40% - Énfasis1 6" xfId="253"/>
    <cellStyle name="40% - Énfasis1 7" xfId="254"/>
    <cellStyle name="40% - Énfasis1 8" xfId="255"/>
    <cellStyle name="40% - Énfasis1 9" xfId="256"/>
    <cellStyle name="40% - Énfasis1 9 10" xfId="257"/>
    <cellStyle name="40% - Énfasis1 9 11" xfId="258"/>
    <cellStyle name="40% - Énfasis1 9 12" xfId="259"/>
    <cellStyle name="40% - Énfasis1 9 13" xfId="260"/>
    <cellStyle name="40% - Énfasis1 9 14" xfId="261"/>
    <cellStyle name="40% - Énfasis1 9 15" xfId="262"/>
    <cellStyle name="40% - Énfasis1 9 16" xfId="263"/>
    <cellStyle name="40% - Énfasis1 9 17" xfId="264"/>
    <cellStyle name="40% - Énfasis1 9 18" xfId="265"/>
    <cellStyle name="40% - Énfasis1 9 19" xfId="266"/>
    <cellStyle name="40% - Énfasis1 9 2" xfId="267"/>
    <cellStyle name="40% - Énfasis1 9 20" xfId="268"/>
    <cellStyle name="40% - Énfasis1 9 21" xfId="269"/>
    <cellStyle name="40% - Énfasis1 9 22" xfId="270"/>
    <cellStyle name="40% - Énfasis1 9 3" xfId="271"/>
    <cellStyle name="40% - Énfasis1 9 4" xfId="272"/>
    <cellStyle name="40% - Énfasis1 9 5" xfId="273"/>
    <cellStyle name="40% - Énfasis1 9 6" xfId="274"/>
    <cellStyle name="40% - Énfasis1 9 7" xfId="275"/>
    <cellStyle name="40% - Énfasis1 9 8" xfId="276"/>
    <cellStyle name="40% - Énfasis1 9 9" xfId="277"/>
    <cellStyle name="40% - Énfasis2" xfId="278" builtinId="35" customBuiltin="1"/>
    <cellStyle name="40% - Énfasis2 10" xfId="279"/>
    <cellStyle name="40% - Énfasis2 11" xfId="280"/>
    <cellStyle name="40% - Énfasis2 12" xfId="281"/>
    <cellStyle name="40% - Énfasis2 13" xfId="282"/>
    <cellStyle name="40% - Énfasis2 14" xfId="283"/>
    <cellStyle name="40% - Énfasis2 15" xfId="284"/>
    <cellStyle name="40% - Énfasis2 16" xfId="285"/>
    <cellStyle name="40% - Énfasis2 17" xfId="286"/>
    <cellStyle name="40% - Énfasis2 18" xfId="287"/>
    <cellStyle name="40% - Énfasis2 2" xfId="288"/>
    <cellStyle name="40% - Énfasis2 3" xfId="289"/>
    <cellStyle name="40% - Énfasis2 4" xfId="290"/>
    <cellStyle name="40% - Énfasis2 5" xfId="291"/>
    <cellStyle name="40% - Énfasis2 6" xfId="292"/>
    <cellStyle name="40% - Énfasis2 7" xfId="293"/>
    <cellStyle name="40% - Énfasis2 8" xfId="294"/>
    <cellStyle name="40% - Énfasis2 9" xfId="295"/>
    <cellStyle name="40% - Énfasis2 9 10" xfId="296"/>
    <cellStyle name="40% - Énfasis2 9 11" xfId="297"/>
    <cellStyle name="40% - Énfasis2 9 12" xfId="298"/>
    <cellStyle name="40% - Énfasis2 9 13" xfId="299"/>
    <cellStyle name="40% - Énfasis2 9 14" xfId="300"/>
    <cellStyle name="40% - Énfasis2 9 15" xfId="301"/>
    <cellStyle name="40% - Énfasis2 9 16" xfId="302"/>
    <cellStyle name="40% - Énfasis2 9 17" xfId="303"/>
    <cellStyle name="40% - Énfasis2 9 18" xfId="304"/>
    <cellStyle name="40% - Énfasis2 9 19" xfId="305"/>
    <cellStyle name="40% - Énfasis2 9 2" xfId="306"/>
    <cellStyle name="40% - Énfasis2 9 20" xfId="307"/>
    <cellStyle name="40% - Énfasis2 9 21" xfId="308"/>
    <cellStyle name="40% - Énfasis2 9 22" xfId="309"/>
    <cellStyle name="40% - Énfasis2 9 3" xfId="310"/>
    <cellStyle name="40% - Énfasis2 9 4" xfId="311"/>
    <cellStyle name="40% - Énfasis2 9 5" xfId="312"/>
    <cellStyle name="40% - Énfasis2 9 6" xfId="313"/>
    <cellStyle name="40% - Énfasis2 9 7" xfId="314"/>
    <cellStyle name="40% - Énfasis2 9 8" xfId="315"/>
    <cellStyle name="40% - Énfasis2 9 9" xfId="316"/>
    <cellStyle name="40% - Énfasis3 10" xfId="317"/>
    <cellStyle name="40% - Énfasis3 11" xfId="318"/>
    <cellStyle name="40% - Énfasis3 12" xfId="319"/>
    <cellStyle name="40% - Énfasis3 13" xfId="320"/>
    <cellStyle name="40% - Énfasis3 14" xfId="321"/>
    <cellStyle name="40% - Énfasis3 15" xfId="322"/>
    <cellStyle name="40% - Énfasis3 16" xfId="323"/>
    <cellStyle name="40% - Énfasis3 17" xfId="324"/>
    <cellStyle name="40% - Énfasis3 18" xfId="325"/>
    <cellStyle name="40% - Énfasis3 19" xfId="326"/>
    <cellStyle name="40% - Énfasis3 2" xfId="327"/>
    <cellStyle name="40% - Énfasis3 20" xfId="328"/>
    <cellStyle name="40% - Énfasis3 3" xfId="329"/>
    <cellStyle name="40% - Énfasis3 4" xfId="330"/>
    <cellStyle name="40% - Énfasis3 5" xfId="331"/>
    <cellStyle name="40% - Énfasis3 6" xfId="332"/>
    <cellStyle name="40% - Énfasis3 7" xfId="333"/>
    <cellStyle name="40% - Énfasis3 8" xfId="334"/>
    <cellStyle name="40% - Énfasis3 9" xfId="335"/>
    <cellStyle name="40% - Énfasis3 9 10" xfId="336"/>
    <cellStyle name="40% - Énfasis3 9 11" xfId="337"/>
    <cellStyle name="40% - Énfasis3 9 12" xfId="338"/>
    <cellStyle name="40% - Énfasis3 9 13" xfId="339"/>
    <cellStyle name="40% - Énfasis3 9 14" xfId="340"/>
    <cellStyle name="40% - Énfasis3 9 15" xfId="341"/>
    <cellStyle name="40% - Énfasis3 9 16" xfId="342"/>
    <cellStyle name="40% - Énfasis3 9 17" xfId="343"/>
    <cellStyle name="40% - Énfasis3 9 18" xfId="344"/>
    <cellStyle name="40% - Énfasis3 9 19" xfId="345"/>
    <cellStyle name="40% - Énfasis3 9 2" xfId="346"/>
    <cellStyle name="40% - Énfasis3 9 20" xfId="347"/>
    <cellStyle name="40% - Énfasis3 9 21" xfId="348"/>
    <cellStyle name="40% - Énfasis3 9 22" xfId="349"/>
    <cellStyle name="40% - Énfasis3 9 3" xfId="350"/>
    <cellStyle name="40% - Énfasis3 9 4" xfId="351"/>
    <cellStyle name="40% - Énfasis3 9 5" xfId="352"/>
    <cellStyle name="40% - Énfasis3 9 6" xfId="353"/>
    <cellStyle name="40% - Énfasis3 9 7" xfId="354"/>
    <cellStyle name="40% - Énfasis3 9 8" xfId="355"/>
    <cellStyle name="40% - Énfasis3 9 9" xfId="356"/>
    <cellStyle name="40% - Énfasis4" xfId="357" builtinId="43" customBuiltin="1"/>
    <cellStyle name="40% - Énfasis4 10" xfId="358"/>
    <cellStyle name="40% - Énfasis4 11" xfId="359"/>
    <cellStyle name="40% - Énfasis4 12" xfId="360"/>
    <cellStyle name="40% - Énfasis4 13" xfId="361"/>
    <cellStyle name="40% - Énfasis4 14" xfId="362"/>
    <cellStyle name="40% - Énfasis4 15" xfId="363"/>
    <cellStyle name="40% - Énfasis4 16" xfId="364"/>
    <cellStyle name="40% - Énfasis4 17" xfId="365"/>
    <cellStyle name="40% - Énfasis4 18" xfId="366"/>
    <cellStyle name="40% - Énfasis4 2" xfId="367"/>
    <cellStyle name="40% - Énfasis4 3" xfId="368"/>
    <cellStyle name="40% - Énfasis4 4" xfId="369"/>
    <cellStyle name="40% - Énfasis4 5" xfId="370"/>
    <cellStyle name="40% - Énfasis4 6" xfId="371"/>
    <cellStyle name="40% - Énfasis4 7" xfId="372"/>
    <cellStyle name="40% - Énfasis4 8" xfId="373"/>
    <cellStyle name="40% - Énfasis4 9" xfId="374"/>
    <cellStyle name="40% - Énfasis4 9 10" xfId="375"/>
    <cellStyle name="40% - Énfasis4 9 11" xfId="376"/>
    <cellStyle name="40% - Énfasis4 9 12" xfId="377"/>
    <cellStyle name="40% - Énfasis4 9 13" xfId="378"/>
    <cellStyle name="40% - Énfasis4 9 14" xfId="379"/>
    <cellStyle name="40% - Énfasis4 9 15" xfId="380"/>
    <cellStyle name="40% - Énfasis4 9 16" xfId="381"/>
    <cellStyle name="40% - Énfasis4 9 17" xfId="382"/>
    <cellStyle name="40% - Énfasis4 9 18" xfId="383"/>
    <cellStyle name="40% - Énfasis4 9 19" xfId="384"/>
    <cellStyle name="40% - Énfasis4 9 2" xfId="385"/>
    <cellStyle name="40% - Énfasis4 9 20" xfId="386"/>
    <cellStyle name="40% - Énfasis4 9 21" xfId="387"/>
    <cellStyle name="40% - Énfasis4 9 22" xfId="388"/>
    <cellStyle name="40% - Énfasis4 9 3" xfId="389"/>
    <cellStyle name="40% - Énfasis4 9 4" xfId="390"/>
    <cellStyle name="40% - Énfasis4 9 5" xfId="391"/>
    <cellStyle name="40% - Énfasis4 9 6" xfId="392"/>
    <cellStyle name="40% - Énfasis4 9 7" xfId="393"/>
    <cellStyle name="40% - Énfasis4 9 8" xfId="394"/>
    <cellStyle name="40% - Énfasis4 9 9" xfId="395"/>
    <cellStyle name="40% - Énfasis5" xfId="396" builtinId="47" customBuiltin="1"/>
    <cellStyle name="40% - Énfasis5 10" xfId="397"/>
    <cellStyle name="40% - Énfasis5 11" xfId="398"/>
    <cellStyle name="40% - Énfasis5 12" xfId="399"/>
    <cellStyle name="40% - Énfasis5 13" xfId="400"/>
    <cellStyle name="40% - Énfasis5 14" xfId="401"/>
    <cellStyle name="40% - Énfasis5 15" xfId="402"/>
    <cellStyle name="40% - Énfasis5 16" xfId="403"/>
    <cellStyle name="40% - Énfasis5 17" xfId="404"/>
    <cellStyle name="40% - Énfasis5 18" xfId="405"/>
    <cellStyle name="40% - Énfasis5 2" xfId="406"/>
    <cellStyle name="40% - Énfasis5 3" xfId="407"/>
    <cellStyle name="40% - Énfasis5 4" xfId="408"/>
    <cellStyle name="40% - Énfasis5 5" xfId="409"/>
    <cellStyle name="40% - Énfasis5 6" xfId="410"/>
    <cellStyle name="40% - Énfasis5 7" xfId="411"/>
    <cellStyle name="40% - Énfasis5 8" xfId="412"/>
    <cellStyle name="40% - Énfasis5 9" xfId="413"/>
    <cellStyle name="40% - Énfasis5 9 10" xfId="414"/>
    <cellStyle name="40% - Énfasis5 9 11" xfId="415"/>
    <cellStyle name="40% - Énfasis5 9 12" xfId="416"/>
    <cellStyle name="40% - Énfasis5 9 13" xfId="417"/>
    <cellStyle name="40% - Énfasis5 9 14" xfId="418"/>
    <cellStyle name="40% - Énfasis5 9 15" xfId="419"/>
    <cellStyle name="40% - Énfasis5 9 16" xfId="420"/>
    <cellStyle name="40% - Énfasis5 9 17" xfId="421"/>
    <cellStyle name="40% - Énfasis5 9 18" xfId="422"/>
    <cellStyle name="40% - Énfasis5 9 19" xfId="423"/>
    <cellStyle name="40% - Énfasis5 9 2" xfId="424"/>
    <cellStyle name="40% - Énfasis5 9 20" xfId="425"/>
    <cellStyle name="40% - Énfasis5 9 21" xfId="426"/>
    <cellStyle name="40% - Énfasis5 9 22" xfId="427"/>
    <cellStyle name="40% - Énfasis5 9 3" xfId="428"/>
    <cellStyle name="40% - Énfasis5 9 4" xfId="429"/>
    <cellStyle name="40% - Énfasis5 9 5" xfId="430"/>
    <cellStyle name="40% - Énfasis5 9 6" xfId="431"/>
    <cellStyle name="40% - Énfasis5 9 7" xfId="432"/>
    <cellStyle name="40% - Énfasis5 9 8" xfId="433"/>
    <cellStyle name="40% - Énfasis5 9 9" xfId="434"/>
    <cellStyle name="40% - Énfasis6" xfId="435" builtinId="51" customBuiltin="1"/>
    <cellStyle name="40% - Énfasis6 10" xfId="436"/>
    <cellStyle name="40% - Énfasis6 11" xfId="437"/>
    <cellStyle name="40% - Énfasis6 12" xfId="438"/>
    <cellStyle name="40% - Énfasis6 13" xfId="439"/>
    <cellStyle name="40% - Énfasis6 14" xfId="440"/>
    <cellStyle name="40% - Énfasis6 15" xfId="441"/>
    <cellStyle name="40% - Énfasis6 16" xfId="442"/>
    <cellStyle name="40% - Énfasis6 17" xfId="443"/>
    <cellStyle name="40% - Énfasis6 18" xfId="444"/>
    <cellStyle name="40% - Énfasis6 2" xfId="445"/>
    <cellStyle name="40% - Énfasis6 3" xfId="446"/>
    <cellStyle name="40% - Énfasis6 4" xfId="447"/>
    <cellStyle name="40% - Énfasis6 5" xfId="448"/>
    <cellStyle name="40% - Énfasis6 6" xfId="449"/>
    <cellStyle name="40% - Énfasis6 7" xfId="450"/>
    <cellStyle name="40% - Énfasis6 8" xfId="451"/>
    <cellStyle name="40% - Énfasis6 9" xfId="452"/>
    <cellStyle name="40% - Énfasis6 9 10" xfId="453"/>
    <cellStyle name="40% - Énfasis6 9 11" xfId="454"/>
    <cellStyle name="40% - Énfasis6 9 12" xfId="455"/>
    <cellStyle name="40% - Énfasis6 9 13" xfId="456"/>
    <cellStyle name="40% - Énfasis6 9 14" xfId="457"/>
    <cellStyle name="40% - Énfasis6 9 15" xfId="458"/>
    <cellStyle name="40% - Énfasis6 9 16" xfId="459"/>
    <cellStyle name="40% - Énfasis6 9 17" xfId="460"/>
    <cellStyle name="40% - Énfasis6 9 18" xfId="461"/>
    <cellStyle name="40% - Énfasis6 9 19" xfId="462"/>
    <cellStyle name="40% - Énfasis6 9 2" xfId="463"/>
    <cellStyle name="40% - Énfasis6 9 20" xfId="464"/>
    <cellStyle name="40% - Énfasis6 9 21" xfId="465"/>
    <cellStyle name="40% - Énfasis6 9 22" xfId="466"/>
    <cellStyle name="40% - Énfasis6 9 3" xfId="467"/>
    <cellStyle name="40% - Énfasis6 9 4" xfId="468"/>
    <cellStyle name="40% - Énfasis6 9 5" xfId="469"/>
    <cellStyle name="40% - Énfasis6 9 6" xfId="470"/>
    <cellStyle name="40% - Énfasis6 9 7" xfId="471"/>
    <cellStyle name="40% - Énfasis6 9 8" xfId="472"/>
    <cellStyle name="40% - Énfasis6 9 9" xfId="473"/>
    <cellStyle name="60% - Énfasis1" xfId="474" builtinId="32" customBuiltin="1"/>
    <cellStyle name="60% - Énfasis1 10" xfId="475"/>
    <cellStyle name="60% - Énfasis1 11" xfId="476"/>
    <cellStyle name="60% - Énfasis1 12" xfId="477"/>
    <cellStyle name="60% - Énfasis1 13" xfId="478"/>
    <cellStyle name="60% - Énfasis1 14" xfId="479"/>
    <cellStyle name="60% - Énfasis1 15" xfId="480"/>
    <cellStyle name="60% - Énfasis1 16" xfId="481"/>
    <cellStyle name="60% - Énfasis1 17" xfId="482"/>
    <cellStyle name="60% - Énfasis1 18" xfId="483"/>
    <cellStyle name="60% - Énfasis1 2" xfId="484"/>
    <cellStyle name="60% - Énfasis1 3" xfId="485"/>
    <cellStyle name="60% - Énfasis1 4" xfId="486"/>
    <cellStyle name="60% - Énfasis1 5" xfId="487"/>
    <cellStyle name="60% - Énfasis1 6" xfId="488"/>
    <cellStyle name="60% - Énfasis1 7" xfId="489"/>
    <cellStyle name="60% - Énfasis1 8" xfId="490"/>
    <cellStyle name="60% - Énfasis1 9" xfId="491"/>
    <cellStyle name="60% - Énfasis1 9 10" xfId="492"/>
    <cellStyle name="60% - Énfasis1 9 11" xfId="493"/>
    <cellStyle name="60% - Énfasis1 9 12" xfId="494"/>
    <cellStyle name="60% - Énfasis1 9 13" xfId="495"/>
    <cellStyle name="60% - Énfasis1 9 14" xfId="496"/>
    <cellStyle name="60% - Énfasis1 9 15" xfId="497"/>
    <cellStyle name="60% - Énfasis1 9 16" xfId="498"/>
    <cellStyle name="60% - Énfasis1 9 17" xfId="499"/>
    <cellStyle name="60% - Énfasis1 9 18" xfId="500"/>
    <cellStyle name="60% - Énfasis1 9 19" xfId="501"/>
    <cellStyle name="60% - Énfasis1 9 2" xfId="502"/>
    <cellStyle name="60% - Énfasis1 9 20" xfId="503"/>
    <cellStyle name="60% - Énfasis1 9 21" xfId="504"/>
    <cellStyle name="60% - Énfasis1 9 22" xfId="505"/>
    <cellStyle name="60% - Énfasis1 9 3" xfId="506"/>
    <cellStyle name="60% - Énfasis1 9 4" xfId="507"/>
    <cellStyle name="60% - Énfasis1 9 5" xfId="508"/>
    <cellStyle name="60% - Énfasis1 9 6" xfId="509"/>
    <cellStyle name="60% - Énfasis1 9 7" xfId="510"/>
    <cellStyle name="60% - Énfasis1 9 8" xfId="511"/>
    <cellStyle name="60% - Énfasis1 9 9" xfId="512"/>
    <cellStyle name="60% - Énfasis2" xfId="513" builtinId="36" customBuiltin="1"/>
    <cellStyle name="60% - Énfasis2 10" xfId="514"/>
    <cellStyle name="60% - Énfasis2 11" xfId="515"/>
    <cellStyle name="60% - Énfasis2 12" xfId="516"/>
    <cellStyle name="60% - Énfasis2 13" xfId="517"/>
    <cellStyle name="60% - Énfasis2 14" xfId="518"/>
    <cellStyle name="60% - Énfasis2 15" xfId="519"/>
    <cellStyle name="60% - Énfasis2 16" xfId="520"/>
    <cellStyle name="60% - Énfasis2 17" xfId="521"/>
    <cellStyle name="60% - Énfasis2 18" xfId="522"/>
    <cellStyle name="60% - Énfasis2 2" xfId="523"/>
    <cellStyle name="60% - Énfasis2 3" xfId="524"/>
    <cellStyle name="60% - Énfasis2 4" xfId="525"/>
    <cellStyle name="60% - Énfasis2 5" xfId="526"/>
    <cellStyle name="60% - Énfasis2 6" xfId="527"/>
    <cellStyle name="60% - Énfasis2 7" xfId="528"/>
    <cellStyle name="60% - Énfasis2 8" xfId="529"/>
    <cellStyle name="60% - Énfasis2 9" xfId="530"/>
    <cellStyle name="60% - Énfasis2 9 10" xfId="531"/>
    <cellStyle name="60% - Énfasis2 9 11" xfId="532"/>
    <cellStyle name="60% - Énfasis2 9 12" xfId="533"/>
    <cellStyle name="60% - Énfasis2 9 13" xfId="534"/>
    <cellStyle name="60% - Énfasis2 9 14" xfId="535"/>
    <cellStyle name="60% - Énfasis2 9 15" xfId="536"/>
    <cellStyle name="60% - Énfasis2 9 16" xfId="537"/>
    <cellStyle name="60% - Énfasis2 9 17" xfId="538"/>
    <cellStyle name="60% - Énfasis2 9 18" xfId="539"/>
    <cellStyle name="60% - Énfasis2 9 19" xfId="540"/>
    <cellStyle name="60% - Énfasis2 9 2" xfId="541"/>
    <cellStyle name="60% - Énfasis2 9 20" xfId="542"/>
    <cellStyle name="60% - Énfasis2 9 21" xfId="543"/>
    <cellStyle name="60% - Énfasis2 9 22" xfId="544"/>
    <cellStyle name="60% - Énfasis2 9 3" xfId="545"/>
    <cellStyle name="60% - Énfasis2 9 4" xfId="546"/>
    <cellStyle name="60% - Énfasis2 9 5" xfId="547"/>
    <cellStyle name="60% - Énfasis2 9 6" xfId="548"/>
    <cellStyle name="60% - Énfasis2 9 7" xfId="549"/>
    <cellStyle name="60% - Énfasis2 9 8" xfId="550"/>
    <cellStyle name="60% - Énfasis2 9 9" xfId="551"/>
    <cellStyle name="60% - Énfasis3 10" xfId="552"/>
    <cellStyle name="60% - Énfasis3 11" xfId="553"/>
    <cellStyle name="60% - Énfasis3 12" xfId="554"/>
    <cellStyle name="60% - Énfasis3 13" xfId="555"/>
    <cellStyle name="60% - Énfasis3 14" xfId="556"/>
    <cellStyle name="60% - Énfasis3 15" xfId="557"/>
    <cellStyle name="60% - Énfasis3 16" xfId="558"/>
    <cellStyle name="60% - Énfasis3 17" xfId="559"/>
    <cellStyle name="60% - Énfasis3 18" xfId="560"/>
    <cellStyle name="60% - Énfasis3 19" xfId="561"/>
    <cellStyle name="60% - Énfasis3 2" xfId="562"/>
    <cellStyle name="60% - Énfasis3 20" xfId="563"/>
    <cellStyle name="60% - Énfasis3 3" xfId="564"/>
    <cellStyle name="60% - Énfasis3 4" xfId="565"/>
    <cellStyle name="60% - Énfasis3 5" xfId="566"/>
    <cellStyle name="60% - Énfasis3 6" xfId="567"/>
    <cellStyle name="60% - Énfasis3 7" xfId="568"/>
    <cellStyle name="60% - Énfasis3 8" xfId="569"/>
    <cellStyle name="60% - Énfasis3 9" xfId="570"/>
    <cellStyle name="60% - Énfasis3 9 10" xfId="571"/>
    <cellStyle name="60% - Énfasis3 9 11" xfId="572"/>
    <cellStyle name="60% - Énfasis3 9 12" xfId="573"/>
    <cellStyle name="60% - Énfasis3 9 13" xfId="574"/>
    <cellStyle name="60% - Énfasis3 9 14" xfId="575"/>
    <cellStyle name="60% - Énfasis3 9 15" xfId="576"/>
    <cellStyle name="60% - Énfasis3 9 16" xfId="577"/>
    <cellStyle name="60% - Énfasis3 9 17" xfId="578"/>
    <cellStyle name="60% - Énfasis3 9 18" xfId="579"/>
    <cellStyle name="60% - Énfasis3 9 19" xfId="580"/>
    <cellStyle name="60% - Énfasis3 9 2" xfId="581"/>
    <cellStyle name="60% - Énfasis3 9 20" xfId="582"/>
    <cellStyle name="60% - Énfasis3 9 21" xfId="583"/>
    <cellStyle name="60% - Énfasis3 9 22" xfId="584"/>
    <cellStyle name="60% - Énfasis3 9 3" xfId="585"/>
    <cellStyle name="60% - Énfasis3 9 4" xfId="586"/>
    <cellStyle name="60% - Énfasis3 9 5" xfId="587"/>
    <cellStyle name="60% - Énfasis3 9 6" xfId="588"/>
    <cellStyle name="60% - Énfasis3 9 7" xfId="589"/>
    <cellStyle name="60% - Énfasis3 9 8" xfId="590"/>
    <cellStyle name="60% - Énfasis3 9 9" xfId="591"/>
    <cellStyle name="60% - Énfasis4 10" xfId="592"/>
    <cellStyle name="60% - Énfasis4 11" xfId="593"/>
    <cellStyle name="60% - Énfasis4 12" xfId="594"/>
    <cellStyle name="60% - Énfasis4 13" xfId="595"/>
    <cellStyle name="60% - Énfasis4 14" xfId="596"/>
    <cellStyle name="60% - Énfasis4 15" xfId="597"/>
    <cellStyle name="60% - Énfasis4 16" xfId="598"/>
    <cellStyle name="60% - Énfasis4 17" xfId="599"/>
    <cellStyle name="60% - Énfasis4 18" xfId="600"/>
    <cellStyle name="60% - Énfasis4 19" xfId="601"/>
    <cellStyle name="60% - Énfasis4 2" xfId="602"/>
    <cellStyle name="60% - Énfasis4 20" xfId="603"/>
    <cellStyle name="60% - Énfasis4 3" xfId="604"/>
    <cellStyle name="60% - Énfasis4 4" xfId="605"/>
    <cellStyle name="60% - Énfasis4 5" xfId="606"/>
    <cellStyle name="60% - Énfasis4 6" xfId="607"/>
    <cellStyle name="60% - Énfasis4 7" xfId="608"/>
    <cellStyle name="60% - Énfasis4 8" xfId="609"/>
    <cellStyle name="60% - Énfasis4 9" xfId="610"/>
    <cellStyle name="60% - Énfasis4 9 10" xfId="611"/>
    <cellStyle name="60% - Énfasis4 9 11" xfId="612"/>
    <cellStyle name="60% - Énfasis4 9 12" xfId="613"/>
    <cellStyle name="60% - Énfasis4 9 13" xfId="614"/>
    <cellStyle name="60% - Énfasis4 9 14" xfId="615"/>
    <cellStyle name="60% - Énfasis4 9 15" xfId="616"/>
    <cellStyle name="60% - Énfasis4 9 16" xfId="617"/>
    <cellStyle name="60% - Énfasis4 9 17" xfId="618"/>
    <cellStyle name="60% - Énfasis4 9 18" xfId="619"/>
    <cellStyle name="60% - Énfasis4 9 19" xfId="620"/>
    <cellStyle name="60% - Énfasis4 9 2" xfId="621"/>
    <cellStyle name="60% - Énfasis4 9 20" xfId="622"/>
    <cellStyle name="60% - Énfasis4 9 21" xfId="623"/>
    <cellStyle name="60% - Énfasis4 9 22" xfId="624"/>
    <cellStyle name="60% - Énfasis4 9 3" xfId="625"/>
    <cellStyle name="60% - Énfasis4 9 4" xfId="626"/>
    <cellStyle name="60% - Énfasis4 9 5" xfId="627"/>
    <cellStyle name="60% - Énfasis4 9 6" xfId="628"/>
    <cellStyle name="60% - Énfasis4 9 7" xfId="629"/>
    <cellStyle name="60% - Énfasis4 9 8" xfId="630"/>
    <cellStyle name="60% - Énfasis4 9 9" xfId="631"/>
    <cellStyle name="60% - Énfasis5" xfId="632" builtinId="48" customBuiltin="1"/>
    <cellStyle name="60% - Énfasis5 10" xfId="633"/>
    <cellStyle name="60% - Énfasis5 11" xfId="634"/>
    <cellStyle name="60% - Énfasis5 12" xfId="635"/>
    <cellStyle name="60% - Énfasis5 13" xfId="636"/>
    <cellStyle name="60% - Énfasis5 14" xfId="637"/>
    <cellStyle name="60% - Énfasis5 15" xfId="638"/>
    <cellStyle name="60% - Énfasis5 16" xfId="639"/>
    <cellStyle name="60% - Énfasis5 17" xfId="640"/>
    <cellStyle name="60% - Énfasis5 18" xfId="641"/>
    <cellStyle name="60% - Énfasis5 2" xfId="642"/>
    <cellStyle name="60% - Énfasis5 3" xfId="643"/>
    <cellStyle name="60% - Énfasis5 4" xfId="644"/>
    <cellStyle name="60% - Énfasis5 5" xfId="645"/>
    <cellStyle name="60% - Énfasis5 6" xfId="646"/>
    <cellStyle name="60% - Énfasis5 7" xfId="647"/>
    <cellStyle name="60% - Énfasis5 8" xfId="648"/>
    <cellStyle name="60% - Énfasis5 9" xfId="649"/>
    <cellStyle name="60% - Énfasis5 9 10" xfId="650"/>
    <cellStyle name="60% - Énfasis5 9 11" xfId="651"/>
    <cellStyle name="60% - Énfasis5 9 12" xfId="652"/>
    <cellStyle name="60% - Énfasis5 9 13" xfId="653"/>
    <cellStyle name="60% - Énfasis5 9 14" xfId="654"/>
    <cellStyle name="60% - Énfasis5 9 15" xfId="655"/>
    <cellStyle name="60% - Énfasis5 9 16" xfId="656"/>
    <cellStyle name="60% - Énfasis5 9 17" xfId="657"/>
    <cellStyle name="60% - Énfasis5 9 18" xfId="658"/>
    <cellStyle name="60% - Énfasis5 9 19" xfId="659"/>
    <cellStyle name="60% - Énfasis5 9 2" xfId="660"/>
    <cellStyle name="60% - Énfasis5 9 20" xfId="661"/>
    <cellStyle name="60% - Énfasis5 9 21" xfId="662"/>
    <cellStyle name="60% - Énfasis5 9 22" xfId="663"/>
    <cellStyle name="60% - Énfasis5 9 3" xfId="664"/>
    <cellStyle name="60% - Énfasis5 9 4" xfId="665"/>
    <cellStyle name="60% - Énfasis5 9 5" xfId="666"/>
    <cellStyle name="60% - Énfasis5 9 6" xfId="667"/>
    <cellStyle name="60% - Énfasis5 9 7" xfId="668"/>
    <cellStyle name="60% - Énfasis5 9 8" xfId="669"/>
    <cellStyle name="60% - Énfasis5 9 9" xfId="670"/>
    <cellStyle name="60% - Énfasis6 10" xfId="671"/>
    <cellStyle name="60% - Énfasis6 11" xfId="672"/>
    <cellStyle name="60% - Énfasis6 12" xfId="673"/>
    <cellStyle name="60% - Énfasis6 13" xfId="674"/>
    <cellStyle name="60% - Énfasis6 14" xfId="675"/>
    <cellStyle name="60% - Énfasis6 15" xfId="676"/>
    <cellStyle name="60% - Énfasis6 16" xfId="677"/>
    <cellStyle name="60% - Énfasis6 17" xfId="678"/>
    <cellStyle name="60% - Énfasis6 18" xfId="679"/>
    <cellStyle name="60% - Énfasis6 19" xfId="680"/>
    <cellStyle name="60% - Énfasis6 2" xfId="681"/>
    <cellStyle name="60% - Énfasis6 20" xfId="682"/>
    <cellStyle name="60% - Énfasis6 3" xfId="683"/>
    <cellStyle name="60% - Énfasis6 4" xfId="684"/>
    <cellStyle name="60% - Énfasis6 5" xfId="685"/>
    <cellStyle name="60% - Énfasis6 6" xfId="686"/>
    <cellStyle name="60% - Énfasis6 7" xfId="687"/>
    <cellStyle name="60% - Énfasis6 8" xfId="688"/>
    <cellStyle name="60% - Énfasis6 9" xfId="689"/>
    <cellStyle name="60% - Énfasis6 9 10" xfId="690"/>
    <cellStyle name="60% - Énfasis6 9 11" xfId="691"/>
    <cellStyle name="60% - Énfasis6 9 12" xfId="692"/>
    <cellStyle name="60% - Énfasis6 9 13" xfId="693"/>
    <cellStyle name="60% - Énfasis6 9 14" xfId="694"/>
    <cellStyle name="60% - Énfasis6 9 15" xfId="695"/>
    <cellStyle name="60% - Énfasis6 9 16" xfId="696"/>
    <cellStyle name="60% - Énfasis6 9 17" xfId="697"/>
    <cellStyle name="60% - Énfasis6 9 18" xfId="698"/>
    <cellStyle name="60% - Énfasis6 9 19" xfId="699"/>
    <cellStyle name="60% - Énfasis6 9 2" xfId="700"/>
    <cellStyle name="60% - Énfasis6 9 20" xfId="701"/>
    <cellStyle name="60% - Énfasis6 9 21" xfId="702"/>
    <cellStyle name="60% - Énfasis6 9 22" xfId="703"/>
    <cellStyle name="60% - Énfasis6 9 3" xfId="704"/>
    <cellStyle name="60% - Énfasis6 9 4" xfId="705"/>
    <cellStyle name="60% - Énfasis6 9 5" xfId="706"/>
    <cellStyle name="60% - Énfasis6 9 6" xfId="707"/>
    <cellStyle name="60% - Énfasis6 9 7" xfId="708"/>
    <cellStyle name="60% - Énfasis6 9 8" xfId="709"/>
    <cellStyle name="60% - Énfasis6 9 9" xfId="710"/>
    <cellStyle name="Buena 10" xfId="711"/>
    <cellStyle name="Buena 11" xfId="712"/>
    <cellStyle name="Buena 12" xfId="713"/>
    <cellStyle name="Buena 13" xfId="714"/>
    <cellStyle name="Buena 14" xfId="715"/>
    <cellStyle name="Buena 15" xfId="716"/>
    <cellStyle name="Buena 16" xfId="717"/>
    <cellStyle name="Buena 17" xfId="718"/>
    <cellStyle name="Buena 18" xfId="719"/>
    <cellStyle name="Buena 2" xfId="720"/>
    <cellStyle name="Buena 3" xfId="721"/>
    <cellStyle name="Buena 4" xfId="722"/>
    <cellStyle name="Buena 5" xfId="723"/>
    <cellStyle name="Buena 6" xfId="724"/>
    <cellStyle name="Buena 7" xfId="725"/>
    <cellStyle name="Buena 8" xfId="726"/>
    <cellStyle name="Buena 9" xfId="727"/>
    <cellStyle name="Buena 9 10" xfId="728"/>
    <cellStyle name="Buena 9 11" xfId="729"/>
    <cellStyle name="Buena 9 12" xfId="730"/>
    <cellStyle name="Buena 9 13" xfId="731"/>
    <cellStyle name="Buena 9 14" xfId="732"/>
    <cellStyle name="Buena 9 15" xfId="733"/>
    <cellStyle name="Buena 9 16" xfId="734"/>
    <cellStyle name="Buena 9 17" xfId="735"/>
    <cellStyle name="Buena 9 18" xfId="736"/>
    <cellStyle name="Buena 9 19" xfId="737"/>
    <cellStyle name="Buena 9 2" xfId="738"/>
    <cellStyle name="Buena 9 20" xfId="739"/>
    <cellStyle name="Buena 9 21" xfId="740"/>
    <cellStyle name="Buena 9 22" xfId="741"/>
    <cellStyle name="Buena 9 3" xfId="742"/>
    <cellStyle name="Buena 9 4" xfId="743"/>
    <cellStyle name="Buena 9 5" xfId="744"/>
    <cellStyle name="Buena 9 6" xfId="745"/>
    <cellStyle name="Buena 9 7" xfId="746"/>
    <cellStyle name="Buena 9 8" xfId="747"/>
    <cellStyle name="Buena 9 9" xfId="748"/>
    <cellStyle name="Cálculo" xfId="749" builtinId="22" customBuiltin="1"/>
    <cellStyle name="Cálculo 10" xfId="750"/>
    <cellStyle name="Cálculo 11" xfId="751"/>
    <cellStyle name="Cálculo 12" xfId="752"/>
    <cellStyle name="Cálculo 13" xfId="753"/>
    <cellStyle name="Cálculo 14" xfId="754"/>
    <cellStyle name="Cálculo 15" xfId="755"/>
    <cellStyle name="Cálculo 16" xfId="756"/>
    <cellStyle name="Cálculo 17" xfId="757"/>
    <cellStyle name="Cálculo 18" xfId="758"/>
    <cellStyle name="Cálculo 2" xfId="759"/>
    <cellStyle name="Cálculo 3" xfId="760"/>
    <cellStyle name="Cálculo 4" xfId="761"/>
    <cellStyle name="Cálculo 5" xfId="762"/>
    <cellStyle name="Cálculo 6" xfId="763"/>
    <cellStyle name="Cálculo 7" xfId="764"/>
    <cellStyle name="Cálculo 8" xfId="765"/>
    <cellStyle name="Cálculo 9" xfId="766"/>
    <cellStyle name="Cálculo 9 10" xfId="767"/>
    <cellStyle name="Cálculo 9 11" xfId="768"/>
    <cellStyle name="Cálculo 9 12" xfId="769"/>
    <cellStyle name="Cálculo 9 13" xfId="770"/>
    <cellStyle name="Cálculo 9 14" xfId="771"/>
    <cellStyle name="Cálculo 9 15" xfId="772"/>
    <cellStyle name="Cálculo 9 16" xfId="773"/>
    <cellStyle name="Cálculo 9 17" xfId="774"/>
    <cellStyle name="Cálculo 9 18" xfId="775"/>
    <cellStyle name="Cálculo 9 19" xfId="776"/>
    <cellStyle name="Cálculo 9 2" xfId="777"/>
    <cellStyle name="Cálculo 9 20" xfId="778"/>
    <cellStyle name="Cálculo 9 21" xfId="779"/>
    <cellStyle name="Cálculo 9 22" xfId="780"/>
    <cellStyle name="Cálculo 9 3" xfId="781"/>
    <cellStyle name="Cálculo 9 4" xfId="782"/>
    <cellStyle name="Cálculo 9 5" xfId="783"/>
    <cellStyle name="Cálculo 9 6" xfId="784"/>
    <cellStyle name="Cálculo 9 7" xfId="785"/>
    <cellStyle name="Cálculo 9 8" xfId="786"/>
    <cellStyle name="Cálculo 9 9" xfId="787"/>
    <cellStyle name="Celda de comprobación" xfId="788" builtinId="23" customBuiltin="1"/>
    <cellStyle name="Celda de comprobación 10" xfId="789"/>
    <cellStyle name="Celda de comprobación 11" xfId="790"/>
    <cellStyle name="Celda de comprobación 12" xfId="791"/>
    <cellStyle name="Celda de comprobación 13" xfId="792"/>
    <cellStyle name="Celda de comprobación 14" xfId="793"/>
    <cellStyle name="Celda de comprobación 15" xfId="794"/>
    <cellStyle name="Celda de comprobación 16" xfId="795"/>
    <cellStyle name="Celda de comprobación 17" xfId="796"/>
    <cellStyle name="Celda de comprobación 18" xfId="797"/>
    <cellStyle name="Celda de comprobación 2" xfId="798"/>
    <cellStyle name="Celda de comprobación 3" xfId="799"/>
    <cellStyle name="Celda de comprobación 4" xfId="800"/>
    <cellStyle name="Celda de comprobación 5" xfId="801"/>
    <cellStyle name="Celda de comprobación 6" xfId="802"/>
    <cellStyle name="Celda de comprobación 7" xfId="803"/>
    <cellStyle name="Celda de comprobación 8" xfId="804"/>
    <cellStyle name="Celda de comprobación 9" xfId="805"/>
    <cellStyle name="Celda de comprobación 9 10" xfId="806"/>
    <cellStyle name="Celda de comprobación 9 11" xfId="807"/>
    <cellStyle name="Celda de comprobación 9 12" xfId="808"/>
    <cellStyle name="Celda de comprobación 9 13" xfId="809"/>
    <cellStyle name="Celda de comprobación 9 14" xfId="810"/>
    <cellStyle name="Celda de comprobación 9 15" xfId="811"/>
    <cellStyle name="Celda de comprobación 9 16" xfId="812"/>
    <cellStyle name="Celda de comprobación 9 17" xfId="813"/>
    <cellStyle name="Celda de comprobación 9 18" xfId="814"/>
    <cellStyle name="Celda de comprobación 9 19" xfId="815"/>
    <cellStyle name="Celda de comprobación 9 2" xfId="816"/>
    <cellStyle name="Celda de comprobación 9 20" xfId="817"/>
    <cellStyle name="Celda de comprobación 9 21" xfId="818"/>
    <cellStyle name="Celda de comprobación 9 22" xfId="819"/>
    <cellStyle name="Celda de comprobación 9 3" xfId="820"/>
    <cellStyle name="Celda de comprobación 9 4" xfId="821"/>
    <cellStyle name="Celda de comprobación 9 5" xfId="822"/>
    <cellStyle name="Celda de comprobación 9 6" xfId="823"/>
    <cellStyle name="Celda de comprobación 9 7" xfId="824"/>
    <cellStyle name="Celda de comprobación 9 8" xfId="825"/>
    <cellStyle name="Celda de comprobación 9 9" xfId="826"/>
    <cellStyle name="Celda vinculada" xfId="827" builtinId="24" customBuiltin="1"/>
    <cellStyle name="Celda vinculada 10" xfId="828"/>
    <cellStyle name="Celda vinculada 11" xfId="829"/>
    <cellStyle name="Celda vinculada 12" xfId="830"/>
    <cellStyle name="Celda vinculada 13" xfId="831"/>
    <cellStyle name="Celda vinculada 14" xfId="832"/>
    <cellStyle name="Celda vinculada 15" xfId="833"/>
    <cellStyle name="Celda vinculada 16" xfId="834"/>
    <cellStyle name="Celda vinculada 17" xfId="835"/>
    <cellStyle name="Celda vinculada 18" xfId="836"/>
    <cellStyle name="Celda vinculada 2" xfId="837"/>
    <cellStyle name="Celda vinculada 3" xfId="838"/>
    <cellStyle name="Celda vinculada 4" xfId="839"/>
    <cellStyle name="Celda vinculada 5" xfId="840"/>
    <cellStyle name="Celda vinculada 6" xfId="841"/>
    <cellStyle name="Celda vinculada 7" xfId="842"/>
    <cellStyle name="Celda vinculada 8" xfId="843"/>
    <cellStyle name="Celda vinculada 9" xfId="844"/>
    <cellStyle name="Celda vinculada 9 10" xfId="845"/>
    <cellStyle name="Celda vinculada 9 11" xfId="846"/>
    <cellStyle name="Celda vinculada 9 12" xfId="847"/>
    <cellStyle name="Celda vinculada 9 13" xfId="848"/>
    <cellStyle name="Celda vinculada 9 14" xfId="849"/>
    <cellStyle name="Celda vinculada 9 15" xfId="850"/>
    <cellStyle name="Celda vinculada 9 16" xfId="851"/>
    <cellStyle name="Celda vinculada 9 17" xfId="852"/>
    <cellStyle name="Celda vinculada 9 18" xfId="853"/>
    <cellStyle name="Celda vinculada 9 19" xfId="854"/>
    <cellStyle name="Celda vinculada 9 2" xfId="855"/>
    <cellStyle name="Celda vinculada 9 20" xfId="856"/>
    <cellStyle name="Celda vinculada 9 21" xfId="857"/>
    <cellStyle name="Celda vinculada 9 22" xfId="858"/>
    <cellStyle name="Celda vinculada 9 3" xfId="859"/>
    <cellStyle name="Celda vinculada 9 4" xfId="860"/>
    <cellStyle name="Celda vinculada 9 5" xfId="861"/>
    <cellStyle name="Celda vinculada 9 6" xfId="862"/>
    <cellStyle name="Celda vinculada 9 7" xfId="863"/>
    <cellStyle name="Celda vinculada 9 8" xfId="864"/>
    <cellStyle name="Celda vinculada 9 9" xfId="865"/>
    <cellStyle name="Coma 2" xfId="866"/>
    <cellStyle name="Coma 2 2" xfId="867"/>
    <cellStyle name="Encabezado 4" xfId="868" builtinId="19" customBuiltin="1"/>
    <cellStyle name="Encabezado 4 10" xfId="869"/>
    <cellStyle name="Encabezado 4 11" xfId="870"/>
    <cellStyle name="Encabezado 4 12" xfId="871"/>
    <cellStyle name="Encabezado 4 13" xfId="872"/>
    <cellStyle name="Encabezado 4 14" xfId="873"/>
    <cellStyle name="Encabezado 4 15" xfId="874"/>
    <cellStyle name="Encabezado 4 16" xfId="875"/>
    <cellStyle name="Encabezado 4 17" xfId="876"/>
    <cellStyle name="Encabezado 4 18" xfId="877"/>
    <cellStyle name="Encabezado 4 2" xfId="878"/>
    <cellStyle name="Encabezado 4 3" xfId="879"/>
    <cellStyle name="Encabezado 4 4" xfId="880"/>
    <cellStyle name="Encabezado 4 5" xfId="881"/>
    <cellStyle name="Encabezado 4 6" xfId="882"/>
    <cellStyle name="Encabezado 4 7" xfId="883"/>
    <cellStyle name="Encabezado 4 8" xfId="884"/>
    <cellStyle name="Encabezado 4 9" xfId="885"/>
    <cellStyle name="Encabezado 4 9 10" xfId="886"/>
    <cellStyle name="Encabezado 4 9 11" xfId="887"/>
    <cellStyle name="Encabezado 4 9 12" xfId="888"/>
    <cellStyle name="Encabezado 4 9 13" xfId="889"/>
    <cellStyle name="Encabezado 4 9 14" xfId="890"/>
    <cellStyle name="Encabezado 4 9 15" xfId="891"/>
    <cellStyle name="Encabezado 4 9 16" xfId="892"/>
    <cellStyle name="Encabezado 4 9 17" xfId="893"/>
    <cellStyle name="Encabezado 4 9 18" xfId="894"/>
    <cellStyle name="Encabezado 4 9 19" xfId="895"/>
    <cellStyle name="Encabezado 4 9 2" xfId="896"/>
    <cellStyle name="Encabezado 4 9 20" xfId="897"/>
    <cellStyle name="Encabezado 4 9 21" xfId="898"/>
    <cellStyle name="Encabezado 4 9 22" xfId="899"/>
    <cellStyle name="Encabezado 4 9 3" xfId="900"/>
    <cellStyle name="Encabezado 4 9 4" xfId="901"/>
    <cellStyle name="Encabezado 4 9 5" xfId="902"/>
    <cellStyle name="Encabezado 4 9 6" xfId="903"/>
    <cellStyle name="Encabezado 4 9 7" xfId="904"/>
    <cellStyle name="Encabezado 4 9 8" xfId="905"/>
    <cellStyle name="Encabezado 4 9 9" xfId="906"/>
    <cellStyle name="Énfasis1" xfId="907" builtinId="29" customBuiltin="1"/>
    <cellStyle name="Énfasis1 10" xfId="908"/>
    <cellStyle name="Énfasis1 11" xfId="909"/>
    <cellStyle name="Énfasis1 12" xfId="910"/>
    <cellStyle name="Énfasis1 13" xfId="911"/>
    <cellStyle name="Énfasis1 14" xfId="912"/>
    <cellStyle name="Énfasis1 15" xfId="913"/>
    <cellStyle name="Énfasis1 16" xfId="914"/>
    <cellStyle name="Énfasis1 17" xfId="915"/>
    <cellStyle name="Énfasis1 18" xfId="916"/>
    <cellStyle name="Énfasis1 2" xfId="917"/>
    <cellStyle name="Énfasis1 3" xfId="918"/>
    <cellStyle name="Énfasis1 4" xfId="919"/>
    <cellStyle name="Énfasis1 5" xfId="920"/>
    <cellStyle name="Énfasis1 6" xfId="921"/>
    <cellStyle name="Énfasis1 7" xfId="922"/>
    <cellStyle name="Énfasis1 8" xfId="923"/>
    <cellStyle name="Énfasis1 9" xfId="924"/>
    <cellStyle name="Énfasis1 9 10" xfId="925"/>
    <cellStyle name="Énfasis1 9 11" xfId="926"/>
    <cellStyle name="Énfasis1 9 12" xfId="927"/>
    <cellStyle name="Énfasis1 9 13" xfId="928"/>
    <cellStyle name="Énfasis1 9 14" xfId="929"/>
    <cellStyle name="Énfasis1 9 15" xfId="930"/>
    <cellStyle name="Énfasis1 9 16" xfId="931"/>
    <cellStyle name="Énfasis1 9 17" xfId="932"/>
    <cellStyle name="Énfasis1 9 18" xfId="933"/>
    <cellStyle name="Énfasis1 9 19" xfId="934"/>
    <cellStyle name="Énfasis1 9 2" xfId="935"/>
    <cellStyle name="Énfasis1 9 20" xfId="936"/>
    <cellStyle name="Énfasis1 9 21" xfId="937"/>
    <cellStyle name="Énfasis1 9 22" xfId="938"/>
    <cellStyle name="Énfasis1 9 3" xfId="939"/>
    <cellStyle name="Énfasis1 9 4" xfId="940"/>
    <cellStyle name="Énfasis1 9 5" xfId="941"/>
    <cellStyle name="Énfasis1 9 6" xfId="942"/>
    <cellStyle name="Énfasis1 9 7" xfId="943"/>
    <cellStyle name="Énfasis1 9 8" xfId="944"/>
    <cellStyle name="Énfasis1 9 9" xfId="945"/>
    <cellStyle name="Énfasis2" xfId="946" builtinId="33" customBuiltin="1"/>
    <cellStyle name="Énfasis2 10" xfId="947"/>
    <cellStyle name="Énfasis2 11" xfId="948"/>
    <cellStyle name="Énfasis2 12" xfId="949"/>
    <cellStyle name="Énfasis2 13" xfId="950"/>
    <cellStyle name="Énfasis2 14" xfId="951"/>
    <cellStyle name="Énfasis2 15" xfId="952"/>
    <cellStyle name="Énfasis2 16" xfId="953"/>
    <cellStyle name="Énfasis2 17" xfId="954"/>
    <cellStyle name="Énfasis2 18" xfId="955"/>
    <cellStyle name="Énfasis2 2" xfId="956"/>
    <cellStyle name="Énfasis2 3" xfId="957"/>
    <cellStyle name="Énfasis2 4" xfId="958"/>
    <cellStyle name="Énfasis2 5" xfId="959"/>
    <cellStyle name="Énfasis2 6" xfId="960"/>
    <cellStyle name="Énfasis2 7" xfId="961"/>
    <cellStyle name="Énfasis2 8" xfId="962"/>
    <cellStyle name="Énfasis2 9" xfId="963"/>
    <cellStyle name="Énfasis2 9 10" xfId="964"/>
    <cellStyle name="Énfasis2 9 11" xfId="965"/>
    <cellStyle name="Énfasis2 9 12" xfId="966"/>
    <cellStyle name="Énfasis2 9 13" xfId="967"/>
    <cellStyle name="Énfasis2 9 14" xfId="968"/>
    <cellStyle name="Énfasis2 9 15" xfId="969"/>
    <cellStyle name="Énfasis2 9 16" xfId="970"/>
    <cellStyle name="Énfasis2 9 17" xfId="971"/>
    <cellStyle name="Énfasis2 9 18" xfId="972"/>
    <cellStyle name="Énfasis2 9 19" xfId="973"/>
    <cellStyle name="Énfasis2 9 2" xfId="974"/>
    <cellStyle name="Énfasis2 9 20" xfId="975"/>
    <cellStyle name="Énfasis2 9 21" xfId="976"/>
    <cellStyle name="Énfasis2 9 22" xfId="977"/>
    <cellStyle name="Énfasis2 9 3" xfId="978"/>
    <cellStyle name="Énfasis2 9 4" xfId="979"/>
    <cellStyle name="Énfasis2 9 5" xfId="980"/>
    <cellStyle name="Énfasis2 9 6" xfId="981"/>
    <cellStyle name="Énfasis2 9 7" xfId="982"/>
    <cellStyle name="Énfasis2 9 8" xfId="983"/>
    <cellStyle name="Énfasis2 9 9" xfId="984"/>
    <cellStyle name="Énfasis3" xfId="985" builtinId="37" customBuiltin="1"/>
    <cellStyle name="Énfasis3 10" xfId="986"/>
    <cellStyle name="Énfasis3 11" xfId="987"/>
    <cellStyle name="Énfasis3 12" xfId="988"/>
    <cellStyle name="Énfasis3 13" xfId="989"/>
    <cellStyle name="Énfasis3 14" xfId="990"/>
    <cellStyle name="Énfasis3 15" xfId="991"/>
    <cellStyle name="Énfasis3 16" xfId="992"/>
    <cellStyle name="Énfasis3 17" xfId="993"/>
    <cellStyle name="Énfasis3 18" xfId="994"/>
    <cellStyle name="Énfasis3 2" xfId="995"/>
    <cellStyle name="Énfasis3 3" xfId="996"/>
    <cellStyle name="Énfasis3 4" xfId="997"/>
    <cellStyle name="Énfasis3 5" xfId="998"/>
    <cellStyle name="Énfasis3 6" xfId="999"/>
    <cellStyle name="Énfasis3 7" xfId="1000"/>
    <cellStyle name="Énfasis3 8" xfId="1001"/>
    <cellStyle name="Énfasis3 9" xfId="1002"/>
    <cellStyle name="Énfasis3 9 10" xfId="1003"/>
    <cellStyle name="Énfasis3 9 11" xfId="1004"/>
    <cellStyle name="Énfasis3 9 12" xfId="1005"/>
    <cellStyle name="Énfasis3 9 13" xfId="1006"/>
    <cellStyle name="Énfasis3 9 14" xfId="1007"/>
    <cellStyle name="Énfasis3 9 15" xfId="1008"/>
    <cellStyle name="Énfasis3 9 16" xfId="1009"/>
    <cellStyle name="Énfasis3 9 17" xfId="1010"/>
    <cellStyle name="Énfasis3 9 18" xfId="1011"/>
    <cellStyle name="Énfasis3 9 19" xfId="1012"/>
    <cellStyle name="Énfasis3 9 2" xfId="1013"/>
    <cellStyle name="Énfasis3 9 20" xfId="1014"/>
    <cellStyle name="Énfasis3 9 21" xfId="1015"/>
    <cellStyle name="Énfasis3 9 22" xfId="1016"/>
    <cellStyle name="Énfasis3 9 3" xfId="1017"/>
    <cellStyle name="Énfasis3 9 4" xfId="1018"/>
    <cellStyle name="Énfasis3 9 5" xfId="1019"/>
    <cellStyle name="Énfasis3 9 6" xfId="1020"/>
    <cellStyle name="Énfasis3 9 7" xfId="1021"/>
    <cellStyle name="Énfasis3 9 8" xfId="1022"/>
    <cellStyle name="Énfasis3 9 9" xfId="1023"/>
    <cellStyle name="Énfasis4" xfId="1024" builtinId="41" customBuiltin="1"/>
    <cellStyle name="Énfasis4 10" xfId="1025"/>
    <cellStyle name="Énfasis4 11" xfId="1026"/>
    <cellStyle name="Énfasis4 12" xfId="1027"/>
    <cellStyle name="Énfasis4 13" xfId="1028"/>
    <cellStyle name="Énfasis4 14" xfId="1029"/>
    <cellStyle name="Énfasis4 15" xfId="1030"/>
    <cellStyle name="Énfasis4 16" xfId="1031"/>
    <cellStyle name="Énfasis4 17" xfId="1032"/>
    <cellStyle name="Énfasis4 18" xfId="1033"/>
    <cellStyle name="Énfasis4 2" xfId="1034"/>
    <cellStyle name="Énfasis4 3" xfId="1035"/>
    <cellStyle name="Énfasis4 4" xfId="1036"/>
    <cellStyle name="Énfasis4 5" xfId="1037"/>
    <cellStyle name="Énfasis4 6" xfId="1038"/>
    <cellStyle name="Énfasis4 7" xfId="1039"/>
    <cellStyle name="Énfasis4 8" xfId="1040"/>
    <cellStyle name="Énfasis4 9" xfId="1041"/>
    <cellStyle name="Énfasis4 9 10" xfId="1042"/>
    <cellStyle name="Énfasis4 9 11" xfId="1043"/>
    <cellStyle name="Énfasis4 9 12" xfId="1044"/>
    <cellStyle name="Énfasis4 9 13" xfId="1045"/>
    <cellStyle name="Énfasis4 9 14" xfId="1046"/>
    <cellStyle name="Énfasis4 9 15" xfId="1047"/>
    <cellStyle name="Énfasis4 9 16" xfId="1048"/>
    <cellStyle name="Énfasis4 9 17" xfId="1049"/>
    <cellStyle name="Énfasis4 9 18" xfId="1050"/>
    <cellStyle name="Énfasis4 9 19" xfId="1051"/>
    <cellStyle name="Énfasis4 9 2" xfId="1052"/>
    <cellStyle name="Énfasis4 9 20" xfId="1053"/>
    <cellStyle name="Énfasis4 9 21" xfId="1054"/>
    <cellStyle name="Énfasis4 9 22" xfId="1055"/>
    <cellStyle name="Énfasis4 9 3" xfId="1056"/>
    <cellStyle name="Énfasis4 9 4" xfId="1057"/>
    <cellStyle name="Énfasis4 9 5" xfId="1058"/>
    <cellStyle name="Énfasis4 9 6" xfId="1059"/>
    <cellStyle name="Énfasis4 9 7" xfId="1060"/>
    <cellStyle name="Énfasis4 9 8" xfId="1061"/>
    <cellStyle name="Énfasis4 9 9" xfId="1062"/>
    <cellStyle name="Énfasis5" xfId="1063" builtinId="45" customBuiltin="1"/>
    <cellStyle name="Énfasis5 10" xfId="1064"/>
    <cellStyle name="Énfasis5 11" xfId="1065"/>
    <cellStyle name="Énfasis5 12" xfId="1066"/>
    <cellStyle name="Énfasis5 13" xfId="1067"/>
    <cellStyle name="Énfasis5 14" xfId="1068"/>
    <cellStyle name="Énfasis5 15" xfId="1069"/>
    <cellStyle name="Énfasis5 16" xfId="1070"/>
    <cellStyle name="Énfasis5 17" xfId="1071"/>
    <cellStyle name="Énfasis5 18" xfId="1072"/>
    <cellStyle name="Énfasis5 2" xfId="1073"/>
    <cellStyle name="Énfasis5 3" xfId="1074"/>
    <cellStyle name="Énfasis5 4" xfId="1075"/>
    <cellStyle name="Énfasis5 5" xfId="1076"/>
    <cellStyle name="Énfasis5 6" xfId="1077"/>
    <cellStyle name="Énfasis5 7" xfId="1078"/>
    <cellStyle name="Énfasis5 8" xfId="1079"/>
    <cellStyle name="Énfasis5 9" xfId="1080"/>
    <cellStyle name="Énfasis5 9 10" xfId="1081"/>
    <cellStyle name="Énfasis5 9 11" xfId="1082"/>
    <cellStyle name="Énfasis5 9 12" xfId="1083"/>
    <cellStyle name="Énfasis5 9 13" xfId="1084"/>
    <cellStyle name="Énfasis5 9 14" xfId="1085"/>
    <cellStyle name="Énfasis5 9 15" xfId="1086"/>
    <cellStyle name="Énfasis5 9 16" xfId="1087"/>
    <cellStyle name="Énfasis5 9 17" xfId="1088"/>
    <cellStyle name="Énfasis5 9 18" xfId="1089"/>
    <cellStyle name="Énfasis5 9 19" xfId="1090"/>
    <cellStyle name="Énfasis5 9 2" xfId="1091"/>
    <cellStyle name="Énfasis5 9 20" xfId="1092"/>
    <cellStyle name="Énfasis5 9 21" xfId="1093"/>
    <cellStyle name="Énfasis5 9 22" xfId="1094"/>
    <cellStyle name="Énfasis5 9 3" xfId="1095"/>
    <cellStyle name="Énfasis5 9 4" xfId="1096"/>
    <cellStyle name="Énfasis5 9 5" xfId="1097"/>
    <cellStyle name="Énfasis5 9 6" xfId="1098"/>
    <cellStyle name="Énfasis5 9 7" xfId="1099"/>
    <cellStyle name="Énfasis5 9 8" xfId="1100"/>
    <cellStyle name="Énfasis5 9 9" xfId="1101"/>
    <cellStyle name="Énfasis6" xfId="1102" builtinId="49" customBuiltin="1"/>
    <cellStyle name="Énfasis6 10" xfId="1103"/>
    <cellStyle name="Énfasis6 11" xfId="1104"/>
    <cellStyle name="Énfasis6 12" xfId="1105"/>
    <cellStyle name="Énfasis6 13" xfId="1106"/>
    <cellStyle name="Énfasis6 14" xfId="1107"/>
    <cellStyle name="Énfasis6 15" xfId="1108"/>
    <cellStyle name="Énfasis6 16" xfId="1109"/>
    <cellStyle name="Énfasis6 17" xfId="1110"/>
    <cellStyle name="Énfasis6 18" xfId="1111"/>
    <cellStyle name="Énfasis6 2" xfId="1112"/>
    <cellStyle name="Énfasis6 3" xfId="1113"/>
    <cellStyle name="Énfasis6 4" xfId="1114"/>
    <cellStyle name="Énfasis6 5" xfId="1115"/>
    <cellStyle name="Énfasis6 6" xfId="1116"/>
    <cellStyle name="Énfasis6 7" xfId="1117"/>
    <cellStyle name="Énfasis6 8" xfId="1118"/>
    <cellStyle name="Énfasis6 9" xfId="1119"/>
    <cellStyle name="Énfasis6 9 10" xfId="1120"/>
    <cellStyle name="Énfasis6 9 11" xfId="1121"/>
    <cellStyle name="Énfasis6 9 12" xfId="1122"/>
    <cellStyle name="Énfasis6 9 13" xfId="1123"/>
    <cellStyle name="Énfasis6 9 14" xfId="1124"/>
    <cellStyle name="Énfasis6 9 15" xfId="1125"/>
    <cellStyle name="Énfasis6 9 16" xfId="1126"/>
    <cellStyle name="Énfasis6 9 17" xfId="1127"/>
    <cellStyle name="Énfasis6 9 18" xfId="1128"/>
    <cellStyle name="Énfasis6 9 19" xfId="1129"/>
    <cellStyle name="Énfasis6 9 2" xfId="1130"/>
    <cellStyle name="Énfasis6 9 20" xfId="1131"/>
    <cellStyle name="Énfasis6 9 21" xfId="1132"/>
    <cellStyle name="Énfasis6 9 22" xfId="1133"/>
    <cellStyle name="Énfasis6 9 3" xfId="1134"/>
    <cellStyle name="Énfasis6 9 4" xfId="1135"/>
    <cellStyle name="Énfasis6 9 5" xfId="1136"/>
    <cellStyle name="Énfasis6 9 6" xfId="1137"/>
    <cellStyle name="Énfasis6 9 7" xfId="1138"/>
    <cellStyle name="Énfasis6 9 8" xfId="1139"/>
    <cellStyle name="Énfasis6 9 9" xfId="1140"/>
    <cellStyle name="Entrada" xfId="1141" builtinId="20" customBuiltin="1"/>
    <cellStyle name="Entrada 10" xfId="1142"/>
    <cellStyle name="Entrada 11" xfId="1143"/>
    <cellStyle name="Entrada 12" xfId="1144"/>
    <cellStyle name="Entrada 13" xfId="1145"/>
    <cellStyle name="Entrada 14" xfId="1146"/>
    <cellStyle name="Entrada 15" xfId="1147"/>
    <cellStyle name="Entrada 16" xfId="1148"/>
    <cellStyle name="Entrada 17" xfId="1149"/>
    <cellStyle name="Entrada 18" xfId="1150"/>
    <cellStyle name="Entrada 2" xfId="1151"/>
    <cellStyle name="Entrada 3" xfId="1152"/>
    <cellStyle name="Entrada 4" xfId="1153"/>
    <cellStyle name="Entrada 5" xfId="1154"/>
    <cellStyle name="Entrada 6" xfId="1155"/>
    <cellStyle name="Entrada 7" xfId="1156"/>
    <cellStyle name="Entrada 8" xfId="1157"/>
    <cellStyle name="Entrada 9" xfId="1158"/>
    <cellStyle name="Entrada 9 10" xfId="1159"/>
    <cellStyle name="Entrada 9 11" xfId="1160"/>
    <cellStyle name="Entrada 9 12" xfId="1161"/>
    <cellStyle name="Entrada 9 13" xfId="1162"/>
    <cellStyle name="Entrada 9 14" xfId="1163"/>
    <cellStyle name="Entrada 9 15" xfId="1164"/>
    <cellStyle name="Entrada 9 16" xfId="1165"/>
    <cellStyle name="Entrada 9 17" xfId="1166"/>
    <cellStyle name="Entrada 9 18" xfId="1167"/>
    <cellStyle name="Entrada 9 19" xfId="1168"/>
    <cellStyle name="Entrada 9 2" xfId="1169"/>
    <cellStyle name="Entrada 9 20" xfId="1170"/>
    <cellStyle name="Entrada 9 21" xfId="1171"/>
    <cellStyle name="Entrada 9 22" xfId="1172"/>
    <cellStyle name="Entrada 9 3" xfId="1173"/>
    <cellStyle name="Entrada 9 4" xfId="1174"/>
    <cellStyle name="Entrada 9 5" xfId="1175"/>
    <cellStyle name="Entrada 9 6" xfId="1176"/>
    <cellStyle name="Entrada 9 7" xfId="1177"/>
    <cellStyle name="Entrada 9 8" xfId="1178"/>
    <cellStyle name="Entrada 9 9" xfId="1179"/>
    <cellStyle name="Euro" xfId="1180"/>
    <cellStyle name="Euro 10" xfId="1181"/>
    <cellStyle name="Euro 11" xfId="1182"/>
    <cellStyle name="Euro 12" xfId="1183"/>
    <cellStyle name="Euro 13" xfId="1184"/>
    <cellStyle name="Euro 14" xfId="1185"/>
    <cellStyle name="Euro 15" xfId="1186"/>
    <cellStyle name="Euro 16" xfId="1187"/>
    <cellStyle name="Euro 17" xfId="1188"/>
    <cellStyle name="Euro 18" xfId="1189"/>
    <cellStyle name="Euro 19" xfId="1190"/>
    <cellStyle name="Euro 2" xfId="1191"/>
    <cellStyle name="Euro 20" xfId="1192"/>
    <cellStyle name="Euro 21" xfId="1193"/>
    <cellStyle name="Euro 22" xfId="1194"/>
    <cellStyle name="Euro 23" xfId="1195"/>
    <cellStyle name="Euro 24" xfId="1196"/>
    <cellStyle name="Euro 25" xfId="1197"/>
    <cellStyle name="Euro 26" xfId="1198"/>
    <cellStyle name="Euro 27" xfId="1199"/>
    <cellStyle name="Euro 28" xfId="1200"/>
    <cellStyle name="Euro 29" xfId="1201"/>
    <cellStyle name="Euro 3" xfId="1202"/>
    <cellStyle name="Euro 4" xfId="1203"/>
    <cellStyle name="Euro 5" xfId="1204"/>
    <cellStyle name="Euro 6" xfId="1205"/>
    <cellStyle name="Euro 7" xfId="1206"/>
    <cellStyle name="Euro 8" xfId="1207"/>
    <cellStyle name="Euro 9" xfId="1208"/>
    <cellStyle name="Hipervínculo 2" xfId="1209"/>
    <cellStyle name="Hipervínculo 31" xfId="1210"/>
    <cellStyle name="Incorrecto" xfId="1211" builtinId="27" customBuiltin="1"/>
    <cellStyle name="Incorrecto 10" xfId="1212"/>
    <cellStyle name="Incorrecto 11" xfId="1213"/>
    <cellStyle name="Incorrecto 12" xfId="1214"/>
    <cellStyle name="Incorrecto 13" xfId="1215"/>
    <cellStyle name="Incorrecto 14" xfId="1216"/>
    <cellStyle name="Incorrecto 15" xfId="1217"/>
    <cellStyle name="Incorrecto 16" xfId="1218"/>
    <cellStyle name="Incorrecto 17" xfId="1219"/>
    <cellStyle name="Incorrecto 18" xfId="1220"/>
    <cellStyle name="Incorrecto 2" xfId="1221"/>
    <cellStyle name="Incorrecto 3" xfId="1222"/>
    <cellStyle name="Incorrecto 4" xfId="1223"/>
    <cellStyle name="Incorrecto 5" xfId="1224"/>
    <cellStyle name="Incorrecto 6" xfId="1225"/>
    <cellStyle name="Incorrecto 7" xfId="1226"/>
    <cellStyle name="Incorrecto 8" xfId="1227"/>
    <cellStyle name="Incorrecto 9" xfId="1228"/>
    <cellStyle name="Incorrecto 9 10" xfId="1229"/>
    <cellStyle name="Incorrecto 9 11" xfId="1230"/>
    <cellStyle name="Incorrecto 9 12" xfId="1231"/>
    <cellStyle name="Incorrecto 9 13" xfId="1232"/>
    <cellStyle name="Incorrecto 9 14" xfId="1233"/>
    <cellStyle name="Incorrecto 9 15" xfId="1234"/>
    <cellStyle name="Incorrecto 9 16" xfId="1235"/>
    <cellStyle name="Incorrecto 9 17" xfId="1236"/>
    <cellStyle name="Incorrecto 9 18" xfId="1237"/>
    <cellStyle name="Incorrecto 9 19" xfId="1238"/>
    <cellStyle name="Incorrecto 9 2" xfId="1239"/>
    <cellStyle name="Incorrecto 9 20" xfId="1240"/>
    <cellStyle name="Incorrecto 9 21" xfId="1241"/>
    <cellStyle name="Incorrecto 9 22" xfId="1242"/>
    <cellStyle name="Incorrecto 9 3" xfId="1243"/>
    <cellStyle name="Incorrecto 9 4" xfId="1244"/>
    <cellStyle name="Incorrecto 9 5" xfId="1245"/>
    <cellStyle name="Incorrecto 9 6" xfId="1246"/>
    <cellStyle name="Incorrecto 9 7" xfId="1247"/>
    <cellStyle name="Incorrecto 9 8" xfId="1248"/>
    <cellStyle name="Incorrecto 9 9" xfId="1249"/>
    <cellStyle name="Millares" xfId="1250" builtinId="3"/>
    <cellStyle name="Millares [0]" xfId="1251" builtinId="6"/>
    <cellStyle name="Millares [0] 2" xfId="1252"/>
    <cellStyle name="Millares 2" xfId="1253"/>
    <cellStyle name="Millares 2 10" xfId="1254"/>
    <cellStyle name="Millares 2 11" xfId="1255"/>
    <cellStyle name="Millares 2 12" xfId="1256"/>
    <cellStyle name="Millares 2 13" xfId="1257"/>
    <cellStyle name="Millares 2 13 2" xfId="1258"/>
    <cellStyle name="Millares 2 13 2 2" xfId="1259"/>
    <cellStyle name="Millares 2 13 2 2 2" xfId="1260"/>
    <cellStyle name="Millares 2 14" xfId="1261"/>
    <cellStyle name="Millares 2 2" xfId="1262"/>
    <cellStyle name="Millares 2 2 2" xfId="1263"/>
    <cellStyle name="Millares 2 2 3" xfId="1264"/>
    <cellStyle name="Millares 2 2 4" xfId="1265"/>
    <cellStyle name="Millares 2 3" xfId="1266"/>
    <cellStyle name="Millares 2 4" xfId="1267"/>
    <cellStyle name="Millares 2 5" xfId="1268"/>
    <cellStyle name="Millares 2 6" xfId="1269"/>
    <cellStyle name="Millares 2 7" xfId="1270"/>
    <cellStyle name="Millares 2 8" xfId="1271"/>
    <cellStyle name="Millares 2 9" xfId="1272"/>
    <cellStyle name="Millares 3" xfId="1273"/>
    <cellStyle name="Millares 3 2" xfId="1274"/>
    <cellStyle name="Millares 3 3" xfId="1275"/>
    <cellStyle name="Millares 4" xfId="1276"/>
    <cellStyle name="Millares 4 2" xfId="1277"/>
    <cellStyle name="Millares 4 2 2" xfId="1278"/>
    <cellStyle name="Millares 4 2 2 2" xfId="1279"/>
    <cellStyle name="Millares 4 3" xfId="1280"/>
    <cellStyle name="Millares 5" xfId="1281"/>
    <cellStyle name="Millares 6" xfId="1282"/>
    <cellStyle name="Millares 7" xfId="1283"/>
    <cellStyle name="Millares 8" xfId="1284"/>
    <cellStyle name="Moneda 2" xfId="1285"/>
    <cellStyle name="Moneda 2 2" xfId="1286"/>
    <cellStyle name="Moneda 2 3" xfId="1287"/>
    <cellStyle name="Neutral" xfId="1288" builtinId="28" customBuiltin="1"/>
    <cellStyle name="Neutral 10" xfId="1289"/>
    <cellStyle name="Neutral 11" xfId="1290"/>
    <cellStyle name="Neutral 12" xfId="1291"/>
    <cellStyle name="Neutral 13" xfId="1292"/>
    <cellStyle name="Neutral 14" xfId="1293"/>
    <cellStyle name="Neutral 15" xfId="1294"/>
    <cellStyle name="Neutral 16" xfId="1295"/>
    <cellStyle name="Neutral 2" xfId="1296"/>
    <cellStyle name="Neutral 3" xfId="1297"/>
    <cellStyle name="Neutral 4" xfId="1298"/>
    <cellStyle name="Neutral 5" xfId="1299"/>
    <cellStyle name="Neutral 6" xfId="1300"/>
    <cellStyle name="Neutral 7" xfId="1301"/>
    <cellStyle name="Neutral 8" xfId="1302"/>
    <cellStyle name="Neutral 9" xfId="1303"/>
    <cellStyle name="Normal" xfId="0" builtinId="0"/>
    <cellStyle name="Normal 10" xfId="1304"/>
    <cellStyle name="Normal 10 2" xfId="1305"/>
    <cellStyle name="Normal 11" xfId="1306"/>
    <cellStyle name="Normal 11 2" xfId="1307"/>
    <cellStyle name="Normal 110" xfId="1308"/>
    <cellStyle name="Normal 112" xfId="1309"/>
    <cellStyle name="Normal 113" xfId="1310"/>
    <cellStyle name="Normal 115" xfId="1311"/>
    <cellStyle name="Normal 12" xfId="1312"/>
    <cellStyle name="Normal 12 2" xfId="1313"/>
    <cellStyle name="Normal 13" xfId="1314"/>
    <cellStyle name="Normal 13 2" xfId="1315"/>
    <cellStyle name="Normal 14" xfId="1316"/>
    <cellStyle name="Normal 14 2" xfId="1317"/>
    <cellStyle name="Normal 15" xfId="1318"/>
    <cellStyle name="Normal 15 2" xfId="1319"/>
    <cellStyle name="Normal 16" xfId="1320"/>
    <cellStyle name="Normal 16 2" xfId="1321"/>
    <cellStyle name="Normal 17" xfId="1322"/>
    <cellStyle name="Normal 17 2" xfId="1323"/>
    <cellStyle name="Normal 18 2" xfId="1324"/>
    <cellStyle name="Normal 19" xfId="1325"/>
    <cellStyle name="Normal 19 2" xfId="1326"/>
    <cellStyle name="Normal 2" xfId="1327"/>
    <cellStyle name="Normal 2 10" xfId="1328"/>
    <cellStyle name="Normal 2 11" xfId="1329"/>
    <cellStyle name="Normal 2 12" xfId="1330"/>
    <cellStyle name="Normal 2 2" xfId="1331"/>
    <cellStyle name="Normal 2 2 2" xfId="1332"/>
    <cellStyle name="Normal 2 2 3" xfId="1333"/>
    <cellStyle name="Normal 2 2 4" xfId="1334"/>
    <cellStyle name="Normal 2 2 5" xfId="1335"/>
    <cellStyle name="Normal 2 3" xfId="1336"/>
    <cellStyle name="Normal 2 4" xfId="1337"/>
    <cellStyle name="Normal 2 5" xfId="1338"/>
    <cellStyle name="Normal 2 6" xfId="1339"/>
    <cellStyle name="Normal 2 7" xfId="1340"/>
    <cellStyle name="Normal 2 8" xfId="1341"/>
    <cellStyle name="Normal 2 9" xfId="1342"/>
    <cellStyle name="Normal 20 2" xfId="1343"/>
    <cellStyle name="Normal 21 2" xfId="1344"/>
    <cellStyle name="Normal 22 2" xfId="1345"/>
    <cellStyle name="Normal 23 2" xfId="1346"/>
    <cellStyle name="Normal 24 2" xfId="1347"/>
    <cellStyle name="Normal 25 2" xfId="1348"/>
    <cellStyle name="Normal 3" xfId="1349"/>
    <cellStyle name="Normal 3 10" xfId="1350"/>
    <cellStyle name="Normal 3 11" xfId="1351"/>
    <cellStyle name="Normal 3 12" xfId="1352"/>
    <cellStyle name="Normal 3 13" xfId="1353"/>
    <cellStyle name="Normal 3 14" xfId="1354"/>
    <cellStyle name="Normal 3 15" xfId="1355"/>
    <cellStyle name="Normal 3 16" xfId="1356"/>
    <cellStyle name="Normal 3 17" xfId="1357"/>
    <cellStyle name="Normal 3 18" xfId="1358"/>
    <cellStyle name="Normal 3 19" xfId="1359"/>
    <cellStyle name="Normal 3 2" xfId="1360"/>
    <cellStyle name="Normal 3 20" xfId="1361"/>
    <cellStyle name="Normal 3 21" xfId="1362"/>
    <cellStyle name="Normal 3 3" xfId="1363"/>
    <cellStyle name="Normal 3 4" xfId="1364"/>
    <cellStyle name="Normal 3 5" xfId="1365"/>
    <cellStyle name="Normal 3 6" xfId="1366"/>
    <cellStyle name="Normal 3 7" xfId="1367"/>
    <cellStyle name="Normal 3 8" xfId="1368"/>
    <cellStyle name="Normal 3 9" xfId="1369"/>
    <cellStyle name="Normal 3_PLAN DE ACTIVIDADES 10 DE ABRIL RURALIDAD" xfId="1370"/>
    <cellStyle name="Normal 4" xfId="1371"/>
    <cellStyle name="Normal 4 10" xfId="1372"/>
    <cellStyle name="Normal 4 11" xfId="1373"/>
    <cellStyle name="Normal 4 12" xfId="1374"/>
    <cellStyle name="Normal 4 13" xfId="1375"/>
    <cellStyle name="Normal 4 14" xfId="1376"/>
    <cellStyle name="Normal 4 15" xfId="1377"/>
    <cellStyle name="Normal 4 16" xfId="1378"/>
    <cellStyle name="Normal 4 17" xfId="1379"/>
    <cellStyle name="Normal 4 18" xfId="1380"/>
    <cellStyle name="Normal 4 19" xfId="1381"/>
    <cellStyle name="Normal 4 2" xfId="1382"/>
    <cellStyle name="Normal 4 20" xfId="1383"/>
    <cellStyle name="Normal 4 21" xfId="1384"/>
    <cellStyle name="Normal 4 3" xfId="1385"/>
    <cellStyle name="Normal 4 4" xfId="1386"/>
    <cellStyle name="Normal 4 5" xfId="1387"/>
    <cellStyle name="Normal 4 6" xfId="1388"/>
    <cellStyle name="Normal 4 7" xfId="1389"/>
    <cellStyle name="Normal 4 8" xfId="1390"/>
    <cellStyle name="Normal 4 9" xfId="1391"/>
    <cellStyle name="Normal 47" xfId="1392"/>
    <cellStyle name="Normal 48" xfId="1393"/>
    <cellStyle name="Normal 5" xfId="1394"/>
    <cellStyle name="Normal 5 10" xfId="1395"/>
    <cellStyle name="Normal 5 11" xfId="1396"/>
    <cellStyle name="Normal 5 12" xfId="1397"/>
    <cellStyle name="Normal 5 13" xfId="1398"/>
    <cellStyle name="Normal 5 14" xfId="1399"/>
    <cellStyle name="Normal 5 15" xfId="1400"/>
    <cellStyle name="Normal 5 16" xfId="1401"/>
    <cellStyle name="Normal 5 17" xfId="1402"/>
    <cellStyle name="Normal 5 18" xfId="1403"/>
    <cellStyle name="Normal 5 19" xfId="1404"/>
    <cellStyle name="Normal 5 2" xfId="1405"/>
    <cellStyle name="Normal 5 20" xfId="1406"/>
    <cellStyle name="Normal 5 21" xfId="1407"/>
    <cellStyle name="Normal 5 3" xfId="1408"/>
    <cellStyle name="Normal 5 4" xfId="1409"/>
    <cellStyle name="Normal 5 5" xfId="1410"/>
    <cellStyle name="Normal 5 6" xfId="1411"/>
    <cellStyle name="Normal 5 7" xfId="1412"/>
    <cellStyle name="Normal 5 8" xfId="1413"/>
    <cellStyle name="Normal 5 9" xfId="1414"/>
    <cellStyle name="Normal 53" xfId="1415"/>
    <cellStyle name="Normal 54" xfId="1416"/>
    <cellStyle name="Normal 55" xfId="1417"/>
    <cellStyle name="Normal 56" xfId="1418"/>
    <cellStyle name="Normal 57" xfId="1419"/>
    <cellStyle name="Normal 58" xfId="1420"/>
    <cellStyle name="Normal 59" xfId="1421"/>
    <cellStyle name="Normal 6" xfId="1422"/>
    <cellStyle name="Normal 6 2" xfId="1423"/>
    <cellStyle name="Normal 61" xfId="1424"/>
    <cellStyle name="Normal 65" xfId="1425"/>
    <cellStyle name="Normal 66" xfId="1426"/>
    <cellStyle name="Normal 69" xfId="1427"/>
    <cellStyle name="Normal 7" xfId="1428"/>
    <cellStyle name="Normal 7 2" xfId="1429"/>
    <cellStyle name="Normal 70" xfId="1430"/>
    <cellStyle name="Normal 75" xfId="1431"/>
    <cellStyle name="Normal 76" xfId="1432"/>
    <cellStyle name="Normal 77" xfId="1433"/>
    <cellStyle name="Normal 78" xfId="1434"/>
    <cellStyle name="Normal 79" xfId="1435"/>
    <cellStyle name="Normal 8" xfId="1436"/>
    <cellStyle name="Normal 8 2" xfId="1437"/>
    <cellStyle name="Normal 8 3" xfId="1438"/>
    <cellStyle name="Normal 80" xfId="1439"/>
    <cellStyle name="Normal 81" xfId="1440"/>
    <cellStyle name="Normal 82" xfId="1441"/>
    <cellStyle name="Normal 87" xfId="1442"/>
    <cellStyle name="Normal 89" xfId="1443"/>
    <cellStyle name="Normal 9" xfId="1444"/>
    <cellStyle name="Normal 9 2" xfId="1445"/>
    <cellStyle name="Normal 97" xfId="1446"/>
    <cellStyle name="Normal 99" xfId="1447"/>
    <cellStyle name="Notas 10" xfId="1448"/>
    <cellStyle name="Notas 11" xfId="1449"/>
    <cellStyle name="Notas 12" xfId="1450"/>
    <cellStyle name="Notas 13" xfId="1451"/>
    <cellStyle name="Notas 14" xfId="1452"/>
    <cellStyle name="Notas 15" xfId="1453"/>
    <cellStyle name="Notas 16" xfId="1454"/>
    <cellStyle name="Notas 17" xfId="1455"/>
    <cellStyle name="Notas 18" xfId="1456"/>
    <cellStyle name="Notas 19" xfId="1457"/>
    <cellStyle name="Notas 2" xfId="1458"/>
    <cellStyle name="Notas 2 2" xfId="1459"/>
    <cellStyle name="Notas 2 3" xfId="1460"/>
    <cellStyle name="Notas 2 4" xfId="1461"/>
    <cellStyle name="Notas 20" xfId="1462"/>
    <cellStyle name="Notas 21" xfId="1463"/>
    <cellStyle name="Notas 22" xfId="1464"/>
    <cellStyle name="Notas 3" xfId="1465"/>
    <cellStyle name="Notas 4" xfId="1466"/>
    <cellStyle name="Notas 5" xfId="1467"/>
    <cellStyle name="Notas 6" xfId="1468"/>
    <cellStyle name="Notas 7" xfId="1469"/>
    <cellStyle name="Notas 8" xfId="1470"/>
    <cellStyle name="Notas 9" xfId="1471"/>
    <cellStyle name="Notas 9 10" xfId="1472"/>
    <cellStyle name="Notas 9 11" xfId="1473"/>
    <cellStyle name="Notas 9 12" xfId="1474"/>
    <cellStyle name="Notas 9 13" xfId="1475"/>
    <cellStyle name="Notas 9 14" xfId="1476"/>
    <cellStyle name="Notas 9 15" xfId="1477"/>
    <cellStyle name="Notas 9 16" xfId="1478"/>
    <cellStyle name="Notas 9 17" xfId="1479"/>
    <cellStyle name="Notas 9 18" xfId="1480"/>
    <cellStyle name="Notas 9 19" xfId="1481"/>
    <cellStyle name="Notas 9 2" xfId="1482"/>
    <cellStyle name="Notas 9 20" xfId="1483"/>
    <cellStyle name="Notas 9 21" xfId="1484"/>
    <cellStyle name="Notas 9 22" xfId="1485"/>
    <cellStyle name="Notas 9 3" xfId="1486"/>
    <cellStyle name="Notas 9 4" xfId="1487"/>
    <cellStyle name="Notas 9 5" xfId="1488"/>
    <cellStyle name="Notas 9 6" xfId="1489"/>
    <cellStyle name="Notas 9 7" xfId="1490"/>
    <cellStyle name="Notas 9 8" xfId="1491"/>
    <cellStyle name="Notas 9 9" xfId="1492"/>
    <cellStyle name="Porcentaje" xfId="1495" builtinId="5"/>
    <cellStyle name="Porcentaje 2" xfId="1493"/>
    <cellStyle name="Porcentaje 3" xfId="1494"/>
    <cellStyle name="Porcentual 2" xfId="1496"/>
    <cellStyle name="Porcentual 2 2" xfId="1497"/>
    <cellStyle name="Porcentual 2 3" xfId="1498"/>
    <cellStyle name="Porcentual 2 4" xfId="1499"/>
    <cellStyle name="Porcentual 3" xfId="1500"/>
    <cellStyle name="Salida" xfId="1501" builtinId="21" customBuiltin="1"/>
    <cellStyle name="Salida 10" xfId="1502"/>
    <cellStyle name="Salida 11" xfId="1503"/>
    <cellStyle name="Salida 12" xfId="1504"/>
    <cellStyle name="Salida 13" xfId="1505"/>
    <cellStyle name="Salida 14" xfId="1506"/>
    <cellStyle name="Salida 15" xfId="1507"/>
    <cellStyle name="Salida 16" xfId="1508"/>
    <cellStyle name="Salida 17" xfId="1509"/>
    <cellStyle name="Salida 18" xfId="1510"/>
    <cellStyle name="Salida 2" xfId="1511"/>
    <cellStyle name="Salida 3" xfId="1512"/>
    <cellStyle name="Salida 4" xfId="1513"/>
    <cellStyle name="Salida 5" xfId="1514"/>
    <cellStyle name="Salida 6" xfId="1515"/>
    <cellStyle name="Salida 7" xfId="1516"/>
    <cellStyle name="Salida 8" xfId="1517"/>
    <cellStyle name="Salida 9" xfId="1518"/>
    <cellStyle name="Salida 9 10" xfId="1519"/>
    <cellStyle name="Salida 9 11" xfId="1520"/>
    <cellStyle name="Salida 9 12" xfId="1521"/>
    <cellStyle name="Salida 9 13" xfId="1522"/>
    <cellStyle name="Salida 9 14" xfId="1523"/>
    <cellStyle name="Salida 9 15" xfId="1524"/>
    <cellStyle name="Salida 9 16" xfId="1525"/>
    <cellStyle name="Salida 9 17" xfId="1526"/>
    <cellStyle name="Salida 9 18" xfId="1527"/>
    <cellStyle name="Salida 9 19" xfId="1528"/>
    <cellStyle name="Salida 9 2" xfId="1529"/>
    <cellStyle name="Salida 9 20" xfId="1530"/>
    <cellStyle name="Salida 9 21" xfId="1531"/>
    <cellStyle name="Salida 9 22" xfId="1532"/>
    <cellStyle name="Salida 9 3" xfId="1533"/>
    <cellStyle name="Salida 9 4" xfId="1534"/>
    <cellStyle name="Salida 9 5" xfId="1535"/>
    <cellStyle name="Salida 9 6" xfId="1536"/>
    <cellStyle name="Salida 9 7" xfId="1537"/>
    <cellStyle name="Salida 9 8" xfId="1538"/>
    <cellStyle name="Salida 9 9" xfId="1539"/>
    <cellStyle name="Texto de advertencia" xfId="1540" builtinId="11" customBuiltin="1"/>
    <cellStyle name="Texto de advertencia 10" xfId="1541"/>
    <cellStyle name="Texto de advertencia 11" xfId="1542"/>
    <cellStyle name="Texto de advertencia 12" xfId="1543"/>
    <cellStyle name="Texto de advertencia 13" xfId="1544"/>
    <cellStyle name="Texto de advertencia 14" xfId="1545"/>
    <cellStyle name="Texto de advertencia 15" xfId="1546"/>
    <cellStyle name="Texto de advertencia 16" xfId="1547"/>
    <cellStyle name="Texto de advertencia 17" xfId="1548"/>
    <cellStyle name="Texto de advertencia 18" xfId="1549"/>
    <cellStyle name="Texto de advertencia 2" xfId="1550"/>
    <cellStyle name="Texto de advertencia 3" xfId="1551"/>
    <cellStyle name="Texto de advertencia 4" xfId="1552"/>
    <cellStyle name="Texto de advertencia 5" xfId="1553"/>
    <cellStyle name="Texto de advertencia 6" xfId="1554"/>
    <cellStyle name="Texto de advertencia 7" xfId="1555"/>
    <cellStyle name="Texto de advertencia 8" xfId="1556"/>
    <cellStyle name="Texto de advertencia 9" xfId="1557"/>
    <cellStyle name="Texto de advertencia 9 10" xfId="1558"/>
    <cellStyle name="Texto de advertencia 9 11" xfId="1559"/>
    <cellStyle name="Texto de advertencia 9 12" xfId="1560"/>
    <cellStyle name="Texto de advertencia 9 13" xfId="1561"/>
    <cellStyle name="Texto de advertencia 9 14" xfId="1562"/>
    <cellStyle name="Texto de advertencia 9 15" xfId="1563"/>
    <cellStyle name="Texto de advertencia 9 16" xfId="1564"/>
    <cellStyle name="Texto de advertencia 9 17" xfId="1565"/>
    <cellStyle name="Texto de advertencia 9 18" xfId="1566"/>
    <cellStyle name="Texto de advertencia 9 19" xfId="1567"/>
    <cellStyle name="Texto de advertencia 9 2" xfId="1568"/>
    <cellStyle name="Texto de advertencia 9 20" xfId="1569"/>
    <cellStyle name="Texto de advertencia 9 21" xfId="1570"/>
    <cellStyle name="Texto de advertencia 9 22" xfId="1571"/>
    <cellStyle name="Texto de advertencia 9 3" xfId="1572"/>
    <cellStyle name="Texto de advertencia 9 4" xfId="1573"/>
    <cellStyle name="Texto de advertencia 9 5" xfId="1574"/>
    <cellStyle name="Texto de advertencia 9 6" xfId="1575"/>
    <cellStyle name="Texto de advertencia 9 7" xfId="1576"/>
    <cellStyle name="Texto de advertencia 9 8" xfId="1577"/>
    <cellStyle name="Texto de advertencia 9 9" xfId="1578"/>
    <cellStyle name="Texto explicativo" xfId="1579" builtinId="53" customBuiltin="1"/>
    <cellStyle name="Texto explicativo 10" xfId="1580"/>
    <cellStyle name="Texto explicativo 11" xfId="1581"/>
    <cellStyle name="Texto explicativo 12" xfId="1582"/>
    <cellStyle name="Texto explicativo 13" xfId="1583"/>
    <cellStyle name="Texto explicativo 14" xfId="1584"/>
    <cellStyle name="Texto explicativo 15" xfId="1585"/>
    <cellStyle name="Texto explicativo 16" xfId="1586"/>
    <cellStyle name="Texto explicativo 17" xfId="1587"/>
    <cellStyle name="Texto explicativo 18" xfId="1588"/>
    <cellStyle name="Texto explicativo 2" xfId="1589"/>
    <cellStyle name="Texto explicativo 3" xfId="1590"/>
    <cellStyle name="Texto explicativo 4" xfId="1591"/>
    <cellStyle name="Texto explicativo 5" xfId="1592"/>
    <cellStyle name="Texto explicativo 6" xfId="1593"/>
    <cellStyle name="Texto explicativo 7" xfId="1594"/>
    <cellStyle name="Texto explicativo 8" xfId="1595"/>
    <cellStyle name="Texto explicativo 9" xfId="1596"/>
    <cellStyle name="Texto explicativo 9 10" xfId="1597"/>
    <cellStyle name="Texto explicativo 9 11" xfId="1598"/>
    <cellStyle name="Texto explicativo 9 12" xfId="1599"/>
    <cellStyle name="Texto explicativo 9 13" xfId="1600"/>
    <cellStyle name="Texto explicativo 9 14" xfId="1601"/>
    <cellStyle name="Texto explicativo 9 15" xfId="1602"/>
    <cellStyle name="Texto explicativo 9 16" xfId="1603"/>
    <cellStyle name="Texto explicativo 9 17" xfId="1604"/>
    <cellStyle name="Texto explicativo 9 18" xfId="1605"/>
    <cellStyle name="Texto explicativo 9 19" xfId="1606"/>
    <cellStyle name="Texto explicativo 9 2" xfId="1607"/>
    <cellStyle name="Texto explicativo 9 20" xfId="1608"/>
    <cellStyle name="Texto explicativo 9 21" xfId="1609"/>
    <cellStyle name="Texto explicativo 9 22" xfId="1610"/>
    <cellStyle name="Texto explicativo 9 3" xfId="1611"/>
    <cellStyle name="Texto explicativo 9 4" xfId="1612"/>
    <cellStyle name="Texto explicativo 9 5" xfId="1613"/>
    <cellStyle name="Texto explicativo 9 6" xfId="1614"/>
    <cellStyle name="Texto explicativo 9 7" xfId="1615"/>
    <cellStyle name="Texto explicativo 9 8" xfId="1616"/>
    <cellStyle name="Texto explicativo 9 9" xfId="1617"/>
    <cellStyle name="Título 1 10" xfId="1618"/>
    <cellStyle name="Título 1 11" xfId="1619"/>
    <cellStyle name="Título 1 12" xfId="1620"/>
    <cellStyle name="Título 1 13" xfId="1621"/>
    <cellStyle name="Título 1 14" xfId="1622"/>
    <cellStyle name="Título 1 15" xfId="1623"/>
    <cellStyle name="Título 1 16" xfId="1624"/>
    <cellStyle name="Título 1 17" xfId="1625"/>
    <cellStyle name="Título 1 18" xfId="1626"/>
    <cellStyle name="Título 1 2" xfId="1627"/>
    <cellStyle name="Título 1 3" xfId="1628"/>
    <cellStyle name="Título 1 4" xfId="1629"/>
    <cellStyle name="Título 1 5" xfId="1630"/>
    <cellStyle name="Título 1 6" xfId="1631"/>
    <cellStyle name="Título 1 7" xfId="1632"/>
    <cellStyle name="Título 1 8" xfId="1633"/>
    <cellStyle name="Título 1 9" xfId="1634"/>
    <cellStyle name="Título 1 9 10" xfId="1635"/>
    <cellStyle name="Título 1 9 11" xfId="1636"/>
    <cellStyle name="Título 1 9 12" xfId="1637"/>
    <cellStyle name="Título 1 9 13" xfId="1638"/>
    <cellStyle name="Título 1 9 14" xfId="1639"/>
    <cellStyle name="Título 1 9 15" xfId="1640"/>
    <cellStyle name="Título 1 9 16" xfId="1641"/>
    <cellStyle name="Título 1 9 17" xfId="1642"/>
    <cellStyle name="Título 1 9 18" xfId="1643"/>
    <cellStyle name="Título 1 9 19" xfId="1644"/>
    <cellStyle name="Título 1 9 2" xfId="1645"/>
    <cellStyle name="Título 1 9 20" xfId="1646"/>
    <cellStyle name="Título 1 9 21" xfId="1647"/>
    <cellStyle name="Título 1 9 22" xfId="1648"/>
    <cellStyle name="Título 1 9 3" xfId="1649"/>
    <cellStyle name="Título 1 9 4" xfId="1650"/>
    <cellStyle name="Título 1 9 5" xfId="1651"/>
    <cellStyle name="Título 1 9 6" xfId="1652"/>
    <cellStyle name="Título 1 9 7" xfId="1653"/>
    <cellStyle name="Título 1 9 8" xfId="1654"/>
    <cellStyle name="Título 1 9 9" xfId="1655"/>
    <cellStyle name="Título 10" xfId="1656"/>
    <cellStyle name="Título 11" xfId="1657"/>
    <cellStyle name="Título 11 10" xfId="1658"/>
    <cellStyle name="Título 11 11" xfId="1659"/>
    <cellStyle name="Título 11 12" xfId="1660"/>
    <cellStyle name="Título 11 13" xfId="1661"/>
    <cellStyle name="Título 11 14" xfId="1662"/>
    <cellStyle name="Título 11 15" xfId="1663"/>
    <cellStyle name="Título 11 16" xfId="1664"/>
    <cellStyle name="Título 11 17" xfId="1665"/>
    <cellStyle name="Título 11 18" xfId="1666"/>
    <cellStyle name="Título 11 19" xfId="1667"/>
    <cellStyle name="Título 11 2" xfId="1668"/>
    <cellStyle name="Título 11 20" xfId="1669"/>
    <cellStyle name="Título 11 21" xfId="1670"/>
    <cellStyle name="Título 11 22" xfId="1671"/>
    <cellStyle name="Título 11 3" xfId="1672"/>
    <cellStyle name="Título 11 4" xfId="1673"/>
    <cellStyle name="Título 11 5" xfId="1674"/>
    <cellStyle name="Título 11 6" xfId="1675"/>
    <cellStyle name="Título 11 7" xfId="1676"/>
    <cellStyle name="Título 11 8" xfId="1677"/>
    <cellStyle name="Título 11 9" xfId="1678"/>
    <cellStyle name="Título 12" xfId="1679"/>
    <cellStyle name="Título 13" xfId="1680"/>
    <cellStyle name="Título 14" xfId="1681"/>
    <cellStyle name="Título 15" xfId="1682"/>
    <cellStyle name="Título 16" xfId="1683"/>
    <cellStyle name="Título 17" xfId="1684"/>
    <cellStyle name="Título 18" xfId="1685"/>
    <cellStyle name="Título 19" xfId="1686"/>
    <cellStyle name="Título 2" xfId="1687" builtinId="17" customBuiltin="1"/>
    <cellStyle name="Título 2 10" xfId="1688"/>
    <cellStyle name="Título 2 11" xfId="1689"/>
    <cellStyle name="Título 2 12" xfId="1690"/>
    <cellStyle name="Título 2 13" xfId="1691"/>
    <cellStyle name="Título 2 14" xfId="1692"/>
    <cellStyle name="Título 2 15" xfId="1693"/>
    <cellStyle name="Título 2 16" xfId="1694"/>
    <cellStyle name="Título 2 17" xfId="1695"/>
    <cellStyle name="Título 2 18" xfId="1696"/>
    <cellStyle name="Título 2 2" xfId="1697"/>
    <cellStyle name="Título 2 3" xfId="1698"/>
    <cellStyle name="Título 2 4" xfId="1699"/>
    <cellStyle name="Título 2 5" xfId="1700"/>
    <cellStyle name="Título 2 6" xfId="1701"/>
    <cellStyle name="Título 2 7" xfId="1702"/>
    <cellStyle name="Título 2 8" xfId="1703"/>
    <cellStyle name="Título 2 9" xfId="1704"/>
    <cellStyle name="Título 2 9 10" xfId="1705"/>
    <cellStyle name="Título 2 9 11" xfId="1706"/>
    <cellStyle name="Título 2 9 12" xfId="1707"/>
    <cellStyle name="Título 2 9 13" xfId="1708"/>
    <cellStyle name="Título 2 9 14" xfId="1709"/>
    <cellStyle name="Título 2 9 15" xfId="1710"/>
    <cellStyle name="Título 2 9 16" xfId="1711"/>
    <cellStyle name="Título 2 9 17" xfId="1712"/>
    <cellStyle name="Título 2 9 18" xfId="1713"/>
    <cellStyle name="Título 2 9 19" xfId="1714"/>
    <cellStyle name="Título 2 9 2" xfId="1715"/>
    <cellStyle name="Título 2 9 20" xfId="1716"/>
    <cellStyle name="Título 2 9 21" xfId="1717"/>
    <cellStyle name="Título 2 9 22" xfId="1718"/>
    <cellStyle name="Título 2 9 3" xfId="1719"/>
    <cellStyle name="Título 2 9 4" xfId="1720"/>
    <cellStyle name="Título 2 9 5" xfId="1721"/>
    <cellStyle name="Título 2 9 6" xfId="1722"/>
    <cellStyle name="Título 2 9 7" xfId="1723"/>
    <cellStyle name="Título 2 9 8" xfId="1724"/>
    <cellStyle name="Título 2 9 9" xfId="1725"/>
    <cellStyle name="Título 20" xfId="1726"/>
    <cellStyle name="Título 21" xfId="1727"/>
    <cellStyle name="Título 3" xfId="1728" builtinId="18" customBuiltin="1"/>
    <cellStyle name="Título 3 10" xfId="1729"/>
    <cellStyle name="Título 3 11" xfId="1730"/>
    <cellStyle name="Título 3 12" xfId="1731"/>
    <cellStyle name="Título 3 13" xfId="1732"/>
    <cellStyle name="Título 3 14" xfId="1733"/>
    <cellStyle name="Título 3 15" xfId="1734"/>
    <cellStyle name="Título 3 16" xfId="1735"/>
    <cellStyle name="Título 3 17" xfId="1736"/>
    <cellStyle name="Título 3 18" xfId="1737"/>
    <cellStyle name="Título 3 2" xfId="1738"/>
    <cellStyle name="Título 3 3" xfId="1739"/>
    <cellStyle name="Título 3 4" xfId="1740"/>
    <cellStyle name="Título 3 5" xfId="1741"/>
    <cellStyle name="Título 3 6" xfId="1742"/>
    <cellStyle name="Título 3 7" xfId="1743"/>
    <cellStyle name="Título 3 8" xfId="1744"/>
    <cellStyle name="Título 3 9" xfId="1745"/>
    <cellStyle name="Título 3 9 10" xfId="1746"/>
    <cellStyle name="Título 3 9 11" xfId="1747"/>
    <cellStyle name="Título 3 9 12" xfId="1748"/>
    <cellStyle name="Título 3 9 13" xfId="1749"/>
    <cellStyle name="Título 3 9 14" xfId="1750"/>
    <cellStyle name="Título 3 9 15" xfId="1751"/>
    <cellStyle name="Título 3 9 16" xfId="1752"/>
    <cellStyle name="Título 3 9 17" xfId="1753"/>
    <cellStyle name="Título 3 9 18" xfId="1754"/>
    <cellStyle name="Título 3 9 19" xfId="1755"/>
    <cellStyle name="Título 3 9 2" xfId="1756"/>
    <cellStyle name="Título 3 9 20" xfId="1757"/>
    <cellStyle name="Título 3 9 21" xfId="1758"/>
    <cellStyle name="Título 3 9 22" xfId="1759"/>
    <cellStyle name="Título 3 9 3" xfId="1760"/>
    <cellStyle name="Título 3 9 4" xfId="1761"/>
    <cellStyle name="Título 3 9 5" xfId="1762"/>
    <cellStyle name="Título 3 9 6" xfId="1763"/>
    <cellStyle name="Título 3 9 7" xfId="1764"/>
    <cellStyle name="Título 3 9 8" xfId="1765"/>
    <cellStyle name="Título 3 9 9" xfId="1766"/>
    <cellStyle name="Título 4" xfId="1767"/>
    <cellStyle name="Título 5" xfId="1768"/>
    <cellStyle name="Título 6" xfId="1769"/>
    <cellStyle name="Título 7" xfId="1770"/>
    <cellStyle name="Título 8" xfId="1771"/>
    <cellStyle name="Título 9" xfId="1772"/>
    <cellStyle name="Total" xfId="1773" builtinId="25" customBuiltin="1"/>
    <cellStyle name="Total 10" xfId="1774"/>
    <cellStyle name="Total 11" xfId="1775"/>
    <cellStyle name="Total 12" xfId="1776"/>
    <cellStyle name="Total 13" xfId="1777"/>
    <cellStyle name="Total 14" xfId="1778"/>
    <cellStyle name="Total 15" xfId="1779"/>
    <cellStyle name="Total 16" xfId="1780"/>
    <cellStyle name="Total 2" xfId="1781"/>
    <cellStyle name="Total 3" xfId="1782"/>
    <cellStyle name="Total 4" xfId="1783"/>
    <cellStyle name="Total 5" xfId="1784"/>
    <cellStyle name="Total 6" xfId="1785"/>
    <cellStyle name="Total 7" xfId="1786"/>
    <cellStyle name="Total 8" xfId="1787"/>
    <cellStyle name="Total 9" xfId="178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2BCE-4834-8D7B-3A6F522DCF6E}"/>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2BCE-4834-8D7B-3A6F522DCF6E}"/>
            </c:ext>
          </c:extLst>
        </c:ser>
        <c:dLbls>
          <c:showLegendKey val="0"/>
          <c:showVal val="0"/>
          <c:showCatName val="0"/>
          <c:showSerName val="0"/>
          <c:showPercent val="0"/>
          <c:showBubbleSize val="0"/>
        </c:dLbls>
        <c:marker val="1"/>
        <c:smooth val="0"/>
        <c:axId val="107944880"/>
        <c:axId val="228659408"/>
      </c:lineChart>
      <c:catAx>
        <c:axId val="10794488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28659408"/>
        <c:crosses val="autoZero"/>
        <c:auto val="1"/>
        <c:lblAlgn val="ctr"/>
        <c:lblOffset val="100"/>
        <c:noMultiLvlLbl val="0"/>
      </c:catAx>
      <c:valAx>
        <c:axId val="22865940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07944880"/>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0</c:formatCode>
                <c:ptCount val="12"/>
                <c:pt idx="0">
                  <c:v>0</c:v>
                </c:pt>
                <c:pt idx="1">
                  <c:v>15</c:v>
                </c:pt>
                <c:pt idx="2">
                  <c:v>56</c:v>
                </c:pt>
              </c:numCache>
            </c:numRef>
          </c:val>
          <c:extLst>
            <c:ext xmlns:c16="http://schemas.microsoft.com/office/drawing/2014/chart" uri="{C3380CC4-5D6E-409C-BE32-E72D297353CC}">
              <c16:uniqueId val="{00000000-4F4E-492E-82AD-C17FBC7E01DA}"/>
            </c:ext>
          </c:extLst>
        </c:ser>
        <c:ser>
          <c:idx val="1"/>
          <c:order val="1"/>
          <c:tx>
            <c:strRef>
              <c:f>'Meta No. 1'!$C$26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0</c:formatCode>
                <c:ptCount val="12"/>
                <c:pt idx="0">
                  <c:v>0</c:v>
                </c:pt>
                <c:pt idx="1">
                  <c:v>26</c:v>
                </c:pt>
                <c:pt idx="2">
                  <c:v>45</c:v>
                </c:pt>
                <c:pt idx="3">
                  <c:v>20</c:v>
                </c:pt>
                <c:pt idx="4">
                  <c:v>10</c:v>
                </c:pt>
              </c:numCache>
            </c:numRef>
          </c:val>
          <c:extLst>
            <c:ext xmlns:c16="http://schemas.microsoft.com/office/drawing/2014/chart" uri="{C3380CC4-5D6E-409C-BE32-E72D297353CC}">
              <c16:uniqueId val="{00000001-4F4E-492E-82AD-C17FBC7E01DA}"/>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1'!$H$26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1'!$H$27:$H$38</c:f>
              <c:numCache>
                <c:formatCode>0.00%</c:formatCode>
                <c:ptCount val="12"/>
                <c:pt idx="0">
                  <c:v>0</c:v>
                </c:pt>
                <c:pt idx="1">
                  <c:v>0.14851485148514851</c:v>
                </c:pt>
                <c:pt idx="2">
                  <c:v>0.70297029702970304</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F4E-492E-82AD-C17FBC7E01DA}"/>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35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manualLayout>
          <c:xMode val="edge"/>
          <c:yMode val="edge"/>
          <c:x val="0.85561781272411186"/>
          <c:y val="0.55931248926527055"/>
          <c:w val="0.14327470846274268"/>
          <c:h val="0.27472319649505805"/>
        </c:manualLayout>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0.00</c:formatCode>
                <c:ptCount val="12"/>
                <c:pt idx="0">
                  <c:v>0.1</c:v>
                </c:pt>
                <c:pt idx="1">
                  <c:v>0.1</c:v>
                </c:pt>
                <c:pt idx="2">
                  <c:v>0.3</c:v>
                </c:pt>
              </c:numCache>
            </c:numRef>
          </c:val>
          <c:extLst>
            <c:ext xmlns:c16="http://schemas.microsoft.com/office/drawing/2014/chart" uri="{C3380CC4-5D6E-409C-BE32-E72D297353CC}">
              <c16:uniqueId val="{00000000-67BB-4FE0-BD79-6A9053FC1697}"/>
            </c:ext>
          </c:extLst>
        </c:ser>
        <c:ser>
          <c:idx val="1"/>
          <c:order val="1"/>
          <c:tx>
            <c:strRef>
              <c:f>'Meta No. 2'!$C$26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0.00</c:formatCode>
                <c:ptCount val="12"/>
                <c:pt idx="0">
                  <c:v>0.1</c:v>
                </c:pt>
                <c:pt idx="1">
                  <c:v>0.1</c:v>
                </c:pt>
                <c:pt idx="2">
                  <c:v>0.3</c:v>
                </c:pt>
                <c:pt idx="3">
                  <c:v>0.3</c:v>
                </c:pt>
                <c:pt idx="4">
                  <c:v>0.2</c:v>
                </c:pt>
              </c:numCache>
            </c:numRef>
          </c:val>
          <c:extLst>
            <c:ext xmlns:c16="http://schemas.microsoft.com/office/drawing/2014/chart" uri="{C3380CC4-5D6E-409C-BE32-E72D297353CC}">
              <c16:uniqueId val="{00000001-67BB-4FE0-BD79-6A9053FC1697}"/>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2'!$H$26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2'!$H$27:$H$38</c:f>
              <c:numCache>
                <c:formatCode>0.00%</c:formatCode>
                <c:ptCount val="12"/>
                <c:pt idx="0">
                  <c:v>0.1</c:v>
                </c:pt>
                <c:pt idx="1">
                  <c:v>0.2</c:v>
                </c:pt>
                <c:pt idx="2">
                  <c:v>0.5</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67BB-4FE0-BD79-6A9053FC1697}"/>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1"/>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555646528713759E-2"/>
          <c:y val="3.625867660313891E-2"/>
          <c:w val="0.73913697485977126"/>
          <c:h val="0.62598288374513322"/>
        </c:manualLayout>
      </c:layout>
      <c:barChart>
        <c:barDir val="col"/>
        <c:grouping val="clustered"/>
        <c:varyColors val="0"/>
        <c:ser>
          <c:idx val="0"/>
          <c:order val="0"/>
          <c:tx>
            <c:strRef>
              <c:f>'Meta No. 3'!$D$26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0.00</c:formatCode>
                <c:ptCount val="12"/>
                <c:pt idx="0">
                  <c:v>0</c:v>
                </c:pt>
                <c:pt idx="1">
                  <c:v>150</c:v>
                </c:pt>
                <c:pt idx="2">
                  <c:v>350</c:v>
                </c:pt>
              </c:numCache>
            </c:numRef>
          </c:val>
          <c:extLst>
            <c:ext xmlns:c16="http://schemas.microsoft.com/office/drawing/2014/chart" uri="{C3380CC4-5D6E-409C-BE32-E72D297353CC}">
              <c16:uniqueId val="{00000000-1326-4D47-B16E-9DFEDAD9AFB1}"/>
            </c:ext>
          </c:extLst>
        </c:ser>
        <c:ser>
          <c:idx val="1"/>
          <c:order val="1"/>
          <c:tx>
            <c:strRef>
              <c:f>'Meta No. 3'!$C$26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0.00</c:formatCode>
                <c:ptCount val="12"/>
                <c:pt idx="0">
                  <c:v>0</c:v>
                </c:pt>
                <c:pt idx="1">
                  <c:v>150</c:v>
                </c:pt>
                <c:pt idx="2">
                  <c:v>350</c:v>
                </c:pt>
                <c:pt idx="3">
                  <c:v>350</c:v>
                </c:pt>
                <c:pt idx="4">
                  <c:v>125</c:v>
                </c:pt>
              </c:numCache>
            </c:numRef>
          </c:val>
          <c:extLst>
            <c:ext xmlns:c16="http://schemas.microsoft.com/office/drawing/2014/chart" uri="{C3380CC4-5D6E-409C-BE32-E72D297353CC}">
              <c16:uniqueId val="{00000001-1326-4D47-B16E-9DFEDAD9AFB1}"/>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3'!$H$26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3'!$H$27:$H$38</c:f>
              <c:numCache>
                <c:formatCode>0.00%</c:formatCode>
                <c:ptCount val="12"/>
                <c:pt idx="0">
                  <c:v>0</c:v>
                </c:pt>
                <c:pt idx="1">
                  <c:v>0.15384615384615385</c:v>
                </c:pt>
                <c:pt idx="2">
                  <c:v>0.51282051282051277</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1326-4D47-B16E-9DFEDAD9AFB1}"/>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25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majorUnit val="5000"/>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No. 4'!$D$26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General</c:formatCode>
                <c:ptCount val="12"/>
                <c:pt idx="0">
                  <c:v>0</c:v>
                </c:pt>
                <c:pt idx="1">
                  <c:v>94</c:v>
                </c:pt>
                <c:pt idx="2">
                  <c:v>394</c:v>
                </c:pt>
              </c:numCache>
            </c:numRef>
          </c:val>
          <c:extLst>
            <c:ext xmlns:c16="http://schemas.microsoft.com/office/drawing/2014/chart" uri="{C3380CC4-5D6E-409C-BE32-E72D297353CC}">
              <c16:uniqueId val="{00000000-932C-42E1-87CA-F74FE997A90D}"/>
            </c:ext>
          </c:extLst>
        </c:ser>
        <c:ser>
          <c:idx val="1"/>
          <c:order val="1"/>
          <c:tx>
            <c:strRef>
              <c:f>'Meta No. 4'!$C$26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General</c:formatCode>
                <c:ptCount val="12"/>
                <c:pt idx="0">
                  <c:v>0</c:v>
                </c:pt>
                <c:pt idx="1">
                  <c:v>274</c:v>
                </c:pt>
                <c:pt idx="2">
                  <c:v>214</c:v>
                </c:pt>
                <c:pt idx="3">
                  <c:v>324</c:v>
                </c:pt>
                <c:pt idx="4">
                  <c:v>284</c:v>
                </c:pt>
              </c:numCache>
            </c:numRef>
          </c:val>
          <c:extLst>
            <c:ext xmlns:c16="http://schemas.microsoft.com/office/drawing/2014/chart" uri="{C3380CC4-5D6E-409C-BE32-E72D297353CC}">
              <c16:uniqueId val="{00000001-932C-42E1-87CA-F74FE997A90D}"/>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4'!$H$26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4'!$H$27:$H$38</c:f>
              <c:numCache>
                <c:formatCode>0.00%</c:formatCode>
                <c:ptCount val="12"/>
                <c:pt idx="0">
                  <c:v>0</c:v>
                </c:pt>
                <c:pt idx="1">
                  <c:v>8.576642335766424E-2</c:v>
                </c:pt>
                <c:pt idx="2">
                  <c:v>0.44525547445255476</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932C-42E1-87CA-F74FE997A90D}"/>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00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75126759645523E-2"/>
          <c:y val="9.7216651162526063E-2"/>
          <c:w val="0.76713287359093751"/>
          <c:h val="0.61831745462786747"/>
        </c:manualLayout>
      </c:layout>
      <c:barChart>
        <c:barDir val="col"/>
        <c:grouping val="clustered"/>
        <c:varyColors val="0"/>
        <c:ser>
          <c:idx val="0"/>
          <c:order val="0"/>
          <c:tx>
            <c:strRef>
              <c:f>'Meta No. 5'!$D$26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0</c:formatCode>
                <c:ptCount val="12"/>
                <c:pt idx="0">
                  <c:v>0</c:v>
                </c:pt>
                <c:pt idx="1">
                  <c:v>1</c:v>
                </c:pt>
                <c:pt idx="2">
                  <c:v>2</c:v>
                </c:pt>
              </c:numCache>
            </c:numRef>
          </c:val>
          <c:extLst>
            <c:ext xmlns:c16="http://schemas.microsoft.com/office/drawing/2014/chart" uri="{C3380CC4-5D6E-409C-BE32-E72D297353CC}">
              <c16:uniqueId val="{00000000-EDEC-4E98-BFD0-1AA5CECD3DFC}"/>
            </c:ext>
          </c:extLst>
        </c:ser>
        <c:ser>
          <c:idx val="1"/>
          <c:order val="1"/>
          <c:tx>
            <c:strRef>
              <c:f>'Meta No. 5'!$C$26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0</c:formatCode>
                <c:ptCount val="12"/>
                <c:pt idx="0">
                  <c:v>0</c:v>
                </c:pt>
                <c:pt idx="1">
                  <c:v>1</c:v>
                </c:pt>
                <c:pt idx="2">
                  <c:v>2</c:v>
                </c:pt>
                <c:pt idx="3">
                  <c:v>1</c:v>
                </c:pt>
                <c:pt idx="4">
                  <c:v>1</c:v>
                </c:pt>
              </c:numCache>
            </c:numRef>
          </c:val>
          <c:extLst>
            <c:ext xmlns:c16="http://schemas.microsoft.com/office/drawing/2014/chart" uri="{C3380CC4-5D6E-409C-BE32-E72D297353CC}">
              <c16:uniqueId val="{00000001-EDEC-4E98-BFD0-1AA5CECD3DF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5'!$H$26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5'!$H$27:$H$38</c:f>
              <c:numCache>
                <c:formatCode>0.00%</c:formatCode>
                <c:ptCount val="12"/>
                <c:pt idx="0">
                  <c:v>0</c:v>
                </c:pt>
                <c:pt idx="1">
                  <c:v>0.2</c:v>
                </c:pt>
                <c:pt idx="2">
                  <c:v>0.60000000000000009</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DEC-4E98-BFD0-1AA5CECD3DF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430"/>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622469380341359E-2"/>
          <c:y val="9.4669116798330469E-2"/>
          <c:w val="0.76334022379233391"/>
          <c:h val="0.62831933587888467"/>
        </c:manualLayout>
      </c:layout>
      <c:barChart>
        <c:barDir val="col"/>
        <c:grouping val="clustered"/>
        <c:varyColors val="0"/>
        <c:ser>
          <c:idx val="0"/>
          <c:order val="0"/>
          <c:tx>
            <c:strRef>
              <c:f>'Meta No. 6'!$D$26</c:f>
              <c:strCache>
                <c:ptCount val="1"/>
                <c:pt idx="0">
                  <c:v>Magnitud ejecutada mensual</c:v>
                </c:pt>
              </c:strCache>
            </c:strRef>
          </c:tx>
          <c:spPr>
            <a:solidFill>
              <a:srgbClr val="004586"/>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c:formatCode>
                <c:ptCount val="12"/>
                <c:pt idx="0">
                  <c:v>0</c:v>
                </c:pt>
                <c:pt idx="1">
                  <c:v>0</c:v>
                </c:pt>
                <c:pt idx="2">
                  <c:v>3</c:v>
                </c:pt>
              </c:numCache>
            </c:numRef>
          </c:val>
          <c:extLst>
            <c:ext xmlns:c16="http://schemas.microsoft.com/office/drawing/2014/chart" uri="{C3380CC4-5D6E-409C-BE32-E72D297353CC}">
              <c16:uniqueId val="{00000000-FC67-4CC8-943A-FA84C122C7BC}"/>
            </c:ext>
          </c:extLst>
        </c:ser>
        <c:ser>
          <c:idx val="1"/>
          <c:order val="1"/>
          <c:tx>
            <c:strRef>
              <c:f>'Meta No. 6'!$C$26</c:f>
              <c:strCache>
                <c:ptCount val="1"/>
                <c:pt idx="0">
                  <c:v>Magnitud programada mensual</c:v>
                </c:pt>
              </c:strCache>
            </c:strRef>
          </c:tx>
          <c:spPr>
            <a:solidFill>
              <a:srgbClr val="FF420E"/>
            </a:solidFill>
            <a:ln w="25400">
              <a:noFill/>
            </a:ln>
          </c:spPr>
          <c:invertIfNegative val="0"/>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c:formatCode>
                <c:ptCount val="12"/>
                <c:pt idx="0">
                  <c:v>0</c:v>
                </c:pt>
                <c:pt idx="1">
                  <c:v>1</c:v>
                </c:pt>
                <c:pt idx="2">
                  <c:v>2</c:v>
                </c:pt>
                <c:pt idx="3">
                  <c:v>1</c:v>
                </c:pt>
                <c:pt idx="4">
                  <c:v>1</c:v>
                </c:pt>
              </c:numCache>
            </c:numRef>
          </c:val>
          <c:extLst>
            <c:ext xmlns:c16="http://schemas.microsoft.com/office/drawing/2014/chart" uri="{C3380CC4-5D6E-409C-BE32-E72D297353CC}">
              <c16:uniqueId val="{00000001-FC67-4CC8-943A-FA84C122C7BC}"/>
            </c:ext>
          </c:extLst>
        </c:ser>
        <c:dLbls>
          <c:showLegendKey val="0"/>
          <c:showVal val="0"/>
          <c:showCatName val="0"/>
          <c:showSerName val="0"/>
          <c:showPercent val="0"/>
          <c:showBubbleSize val="0"/>
        </c:dLbls>
        <c:gapWidth val="150"/>
        <c:axId val="198779856"/>
        <c:axId val="198780416"/>
      </c:barChart>
      <c:lineChart>
        <c:grouping val="standard"/>
        <c:varyColors val="0"/>
        <c:ser>
          <c:idx val="0"/>
          <c:order val="2"/>
          <c:tx>
            <c:strRef>
              <c:f>'Meta No. 6'!$H$26</c:f>
              <c:strCache>
                <c:ptCount val="1"/>
                <c:pt idx="0">
                  <c:v>% Avance acumulado</c:v>
                </c:pt>
              </c:strCache>
            </c:strRef>
          </c:tx>
          <c:spPr>
            <a:ln w="38100">
              <a:solidFill>
                <a:srgbClr val="FFD320"/>
              </a:solidFill>
              <a:prstDash val="solid"/>
            </a:ln>
          </c:spPr>
          <c:marker>
            <c:symbol val="none"/>
          </c:marker>
          <c:cat>
            <c:strRef>
              <c:f>[6]REPORTES!$B$22:$B$33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6'!$H$27:$H$38</c:f>
              <c:numCache>
                <c:formatCode>0.00%</c:formatCode>
                <c:ptCount val="12"/>
                <c:pt idx="0">
                  <c:v>0</c:v>
                </c:pt>
                <c:pt idx="1">
                  <c:v>0</c:v>
                </c:pt>
                <c:pt idx="2">
                  <c:v>0.6</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FC67-4CC8-943A-FA84C122C7BC}"/>
            </c:ext>
          </c:extLst>
        </c:ser>
        <c:dLbls>
          <c:showLegendKey val="0"/>
          <c:showVal val="0"/>
          <c:showCatName val="0"/>
          <c:showSerName val="0"/>
          <c:showPercent val="0"/>
          <c:showBubbleSize val="0"/>
        </c:dLbls>
        <c:marker val="1"/>
        <c:smooth val="0"/>
        <c:axId val="765815024"/>
        <c:axId val="765810760"/>
      </c:lineChart>
      <c:catAx>
        <c:axId val="198779856"/>
        <c:scaling>
          <c:orientation val="minMax"/>
        </c:scaling>
        <c:delete val="0"/>
        <c:axPos val="b"/>
        <c:numFmt formatCode="General" sourceLinked="0"/>
        <c:majorTickMark val="none"/>
        <c:minorTickMark val="none"/>
        <c:tickLblPos val="low"/>
        <c:spPr>
          <a:ln w="12700">
            <a:solidFill>
              <a:srgbClr val="B3B3B3"/>
            </a:solidFill>
            <a:prstDash val="solid"/>
          </a:ln>
        </c:spPr>
        <c:txPr>
          <a:bodyPr rot="-5400000" vert="horz"/>
          <a:lstStyle/>
          <a:p>
            <a:pPr>
              <a:defRPr sz="800" b="0" i="0" u="none" strike="noStrike" baseline="0">
                <a:solidFill>
                  <a:srgbClr val="000000"/>
                </a:solidFill>
                <a:latin typeface="Arial" pitchFamily="34" charset="0"/>
                <a:ea typeface="Calibri"/>
                <a:cs typeface="Arial" pitchFamily="34" charset="0"/>
              </a:defRPr>
            </a:pPr>
            <a:endParaRPr lang="es-CO"/>
          </a:p>
        </c:txPr>
        <c:crossAx val="198780416"/>
        <c:crossesAt val="0"/>
        <c:auto val="1"/>
        <c:lblAlgn val="ctr"/>
        <c:lblOffset val="100"/>
        <c:tickLblSkip val="1"/>
        <c:tickMarkSkip val="1"/>
        <c:noMultiLvlLbl val="0"/>
      </c:catAx>
      <c:valAx>
        <c:axId val="198780416"/>
        <c:scaling>
          <c:orientation val="minMax"/>
          <c:max val="18"/>
          <c:min val="0"/>
        </c:scaling>
        <c:delete val="0"/>
        <c:axPos val="l"/>
        <c:majorGridlines>
          <c:spPr>
            <a:ln w="12700">
              <a:solidFill>
                <a:srgbClr val="B3B3B3"/>
              </a:solidFill>
              <a:prstDash val="solid"/>
            </a:ln>
          </c:spPr>
        </c:majorGridlines>
        <c:numFmt formatCode="#,##0" sourceLinked="0"/>
        <c:majorTickMark val="none"/>
        <c:minorTickMark val="none"/>
        <c:tickLblPos val="nextTo"/>
        <c:spPr>
          <a:ln w="12700">
            <a:solidFill>
              <a:srgbClr val="B3B3B3"/>
            </a:solidFill>
            <a:prstDash val="solid"/>
          </a:ln>
        </c:spPr>
        <c:txPr>
          <a:bodyPr rot="0" vert="horz"/>
          <a:lstStyle/>
          <a:p>
            <a:pPr>
              <a:defRPr sz="1000" b="0" i="0" u="none" strike="noStrike" baseline="0">
                <a:solidFill>
                  <a:srgbClr val="000000"/>
                </a:solidFill>
                <a:latin typeface="Calibri"/>
                <a:ea typeface="Calibri"/>
                <a:cs typeface="Calibri"/>
              </a:defRPr>
            </a:pPr>
            <a:endParaRPr lang="es-CO"/>
          </a:p>
        </c:txPr>
        <c:crossAx val="198779856"/>
        <c:crosses val="autoZero"/>
        <c:crossBetween val="between"/>
      </c:valAx>
      <c:valAx>
        <c:axId val="765810760"/>
        <c:scaling>
          <c:orientation val="minMax"/>
          <c:max val="1"/>
        </c:scaling>
        <c:delete val="0"/>
        <c:axPos val="r"/>
        <c:numFmt formatCode="0%" sourceLinked="0"/>
        <c:majorTickMark val="out"/>
        <c:minorTickMark val="none"/>
        <c:tickLblPos val="nextTo"/>
        <c:crossAx val="765815024"/>
        <c:crosses val="max"/>
        <c:crossBetween val="between"/>
        <c:majorUnit val="0.1"/>
      </c:valAx>
      <c:catAx>
        <c:axId val="765815024"/>
        <c:scaling>
          <c:orientation val="minMax"/>
        </c:scaling>
        <c:delete val="1"/>
        <c:axPos val="b"/>
        <c:numFmt formatCode="General" sourceLinked="1"/>
        <c:majorTickMark val="out"/>
        <c:minorTickMark val="none"/>
        <c:tickLblPos val="nextTo"/>
        <c:crossAx val="765810760"/>
        <c:crosses val="autoZero"/>
        <c:auto val="1"/>
        <c:lblAlgn val="ctr"/>
        <c:lblOffset val="100"/>
        <c:noMultiLvlLbl val="0"/>
      </c:catAx>
      <c:spPr>
        <a:noFill/>
        <a:ln w="12700">
          <a:solidFill>
            <a:srgbClr val="B3B3B3"/>
          </a:solidFill>
          <a:prstDash val="solid"/>
        </a:ln>
      </c:spPr>
    </c:plotArea>
    <c:legend>
      <c:legendPos val="r"/>
      <c:layout/>
      <c:overlay val="0"/>
      <c:spPr>
        <a:noFill/>
        <a:ln w="25400">
          <a:noFill/>
        </a:ln>
      </c:spPr>
      <c:txPr>
        <a:bodyPr/>
        <a:lstStyle/>
        <a:p>
          <a:pPr>
            <a:defRPr sz="775" b="0" i="0" u="none" strike="noStrike" baseline="0">
              <a:solidFill>
                <a:srgbClr val="000000"/>
              </a:solidFill>
              <a:latin typeface="Calibri"/>
              <a:ea typeface="Calibri"/>
              <a:cs typeface="Calibri"/>
            </a:defRPr>
          </a:pPr>
          <a:endParaRPr lang="es-CO"/>
        </a:p>
      </c:txPr>
    </c:legend>
    <c:plotVisOnly val="0"/>
    <c:dispBlanksAs val="gap"/>
    <c:showDLblsOverMax val="0"/>
  </c:chart>
  <c:spPr>
    <a:solidFill>
      <a:srgbClr val="FFFFFF"/>
    </a:solidFill>
    <a:ln w="9525">
      <a:noFill/>
    </a:ln>
  </c:spPr>
  <c:txPr>
    <a:bodyPr/>
    <a:lstStyle/>
    <a:p>
      <a:pPr>
        <a:defRPr sz="1100" b="0" i="0" u="none" strike="noStrike" baseline="0">
          <a:solidFill>
            <a:srgbClr val="000000"/>
          </a:solidFill>
          <a:latin typeface="Arial1"/>
          <a:ea typeface="Arial1"/>
          <a:cs typeface="Arial1"/>
        </a:defRPr>
      </a:pPr>
      <a:endParaRPr lang="es-CO"/>
    </a:p>
  </c:txPr>
  <c:printSettings>
    <c:headerFooter alignWithMargins="0"/>
    <c:pageMargins b="1" l="0.75" r="0.75" t="1" header="0.51180555555555551" footer="0.51180555555555551"/>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6DFC-4048-8CCB-3603F78E8855}"/>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6DFC-4048-8CCB-3603F78E8855}"/>
            </c:ext>
          </c:extLst>
        </c:ser>
        <c:dLbls>
          <c:showLegendKey val="0"/>
          <c:showVal val="0"/>
          <c:showCatName val="0"/>
          <c:showSerName val="0"/>
          <c:showPercent val="0"/>
          <c:showBubbleSize val="0"/>
        </c:dLbls>
        <c:marker val="1"/>
        <c:smooth val="0"/>
        <c:axId val="356227408"/>
        <c:axId val="356227968"/>
      </c:lineChart>
      <c:catAx>
        <c:axId val="3562274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56227968"/>
        <c:crosses val="autoZero"/>
        <c:auto val="1"/>
        <c:lblAlgn val="ctr"/>
        <c:lblOffset val="100"/>
        <c:noMultiLvlLbl val="0"/>
      </c:catAx>
      <c:valAx>
        <c:axId val="35622796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56227408"/>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211666</xdr:colOff>
      <xdr:row>39</xdr:row>
      <xdr:rowOff>324833</xdr:rowOff>
    </xdr:from>
    <xdr:to>
      <xdr:col>8</xdr:col>
      <xdr:colOff>1301750</xdr:colOff>
      <xdr:row>43</xdr:row>
      <xdr:rowOff>299154</xdr:rowOff>
    </xdr:to>
    <xdr:graphicFrame macro="">
      <xdr:nvGraphicFramePr>
        <xdr:cNvPr id="6" name="Gráfico 3">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170689</xdr:colOff>
      <xdr:row>39</xdr:row>
      <xdr:rowOff>156805</xdr:rowOff>
    </xdr:from>
    <xdr:to>
      <xdr:col>8</xdr:col>
      <xdr:colOff>1132417</xdr:colOff>
      <xdr:row>43</xdr:row>
      <xdr:rowOff>31750</xdr:rowOff>
    </xdr:to>
    <xdr:graphicFrame macro="">
      <xdr:nvGraphicFramePr>
        <xdr:cNvPr id="6" name="Gráfico 3">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68949</xdr:colOff>
      <xdr:row>39</xdr:row>
      <xdr:rowOff>219054</xdr:rowOff>
    </xdr:from>
    <xdr:to>
      <xdr:col>8</xdr:col>
      <xdr:colOff>1054313</xdr:colOff>
      <xdr:row>43</xdr:row>
      <xdr:rowOff>258961</xdr:rowOff>
    </xdr:to>
    <xdr:graphicFrame macro="">
      <xdr:nvGraphicFramePr>
        <xdr:cNvPr id="6" name="Gráfico 3">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32246</xdr:colOff>
      <xdr:row>39</xdr:row>
      <xdr:rowOff>270489</xdr:rowOff>
    </xdr:from>
    <xdr:to>
      <xdr:col>8</xdr:col>
      <xdr:colOff>1383064</xdr:colOff>
      <xdr:row>43</xdr:row>
      <xdr:rowOff>665692</xdr:rowOff>
    </xdr:to>
    <xdr:graphicFrame macro="">
      <xdr:nvGraphicFramePr>
        <xdr:cNvPr id="6" name="Gráfico 3">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4175"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805185" name="Object 1" hidden="1">
              <a:extLst>
                <a:ext uri="{63B3BB69-23CF-44E3-9099-C40C66FF867C}">
                  <a14:compatExt spid="_x0000_s35805185"/>
                </a:ext>
                <a:ext uri="{FF2B5EF4-FFF2-40B4-BE49-F238E27FC236}">
                  <a16:creationId xmlns:a16="http://schemas.microsoft.com/office/drawing/2014/main" id="{00000000-0008-0000-0700-0000015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95249</xdr:colOff>
      <xdr:row>39</xdr:row>
      <xdr:rowOff>86837</xdr:rowOff>
    </xdr:from>
    <xdr:to>
      <xdr:col>8</xdr:col>
      <xdr:colOff>1375832</xdr:colOff>
      <xdr:row>43</xdr:row>
      <xdr:rowOff>306918</xdr:rowOff>
    </xdr:to>
    <xdr:graphicFrame macro="">
      <xdr:nvGraphicFramePr>
        <xdr:cNvPr id="3" name="Gráfico 3">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38100</xdr:rowOff>
        </xdr:from>
        <xdr:to>
          <xdr:col>8</xdr:col>
          <xdr:colOff>1447800</xdr:colOff>
          <xdr:row>1</xdr:row>
          <xdr:rowOff>457200</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absolute">
    <xdr:from>
      <xdr:col>1</xdr:col>
      <xdr:colOff>116417</xdr:colOff>
      <xdr:row>39</xdr:row>
      <xdr:rowOff>121999</xdr:rowOff>
    </xdr:from>
    <xdr:to>
      <xdr:col>8</xdr:col>
      <xdr:colOff>1367028</xdr:colOff>
      <xdr:row>42</xdr:row>
      <xdr:rowOff>146049</xdr:rowOff>
    </xdr:to>
    <xdr:graphicFrame macro="">
      <xdr:nvGraphicFramePr>
        <xdr:cNvPr id="6" name="Gráfico 3">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1">
          <cell r="C21" t="str">
            <v>Ejecucion</v>
          </cell>
        </row>
        <row r="22">
          <cell r="B22" t="str">
            <v>Enero</v>
          </cell>
        </row>
        <row r="23">
          <cell r="B23" t="str">
            <v>Febrero</v>
          </cell>
        </row>
        <row r="24">
          <cell r="B24" t="str">
            <v>Marzo</v>
          </cell>
        </row>
        <row r="25">
          <cell r="B25" t="str">
            <v>Abril</v>
          </cell>
        </row>
        <row r="26">
          <cell r="B26" t="str">
            <v>Mayo</v>
          </cell>
        </row>
        <row r="27">
          <cell r="B27" t="str">
            <v>Junio</v>
          </cell>
        </row>
        <row r="28">
          <cell r="B28" t="str">
            <v>Julio</v>
          </cell>
        </row>
        <row r="29">
          <cell r="B29" t="str">
            <v>Agosto</v>
          </cell>
        </row>
        <row r="30">
          <cell r="B30" t="str">
            <v>Septiembre</v>
          </cell>
        </row>
        <row r="31">
          <cell r="B31" t="str">
            <v>Octubre</v>
          </cell>
        </row>
        <row r="32">
          <cell r="B32" t="str">
            <v>Noviembre</v>
          </cell>
        </row>
        <row r="33">
          <cell r="B33" t="str">
            <v>Diciembre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O22"/>
  <sheetViews>
    <sheetView showGridLines="0" topLeftCell="A11" zoomScale="70" zoomScaleNormal="70" zoomScaleSheetLayoutView="80" workbookViewId="0">
      <selection activeCell="AE13" sqref="AE13:AE14"/>
    </sheetView>
  </sheetViews>
  <sheetFormatPr baseColWidth="10" defaultColWidth="11.42578125"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42578125" style="74" customWidth="1"/>
    <col min="9" max="9" width="18.140625" style="74" customWidth="1"/>
    <col min="10" max="10" width="13.85546875" style="74" customWidth="1"/>
    <col min="11" max="11" width="13.85546875" style="94" customWidth="1"/>
    <col min="12" max="14" width="13.85546875" style="74" customWidth="1"/>
    <col min="15" max="17" width="13.42578125" style="74" customWidth="1"/>
    <col min="18" max="18" width="11.42578125" style="74" customWidth="1"/>
    <col min="19" max="19" width="9.85546875" style="74" customWidth="1"/>
    <col min="20" max="20" width="10.42578125" style="74" customWidth="1"/>
    <col min="21" max="21" width="14.140625" style="74" customWidth="1"/>
    <col min="22" max="22" width="11.42578125" style="74" customWidth="1"/>
    <col min="23" max="23" width="12.42578125" style="74" customWidth="1"/>
    <col min="24" max="26" width="14.42578125" style="74" customWidth="1"/>
    <col min="27" max="27" width="16.42578125" style="114" customWidth="1"/>
    <col min="28" max="28" width="14.85546875" style="74" customWidth="1"/>
    <col min="29" max="29" width="14.42578125" style="74" customWidth="1"/>
    <col min="30" max="30" width="89.85546875" style="74" customWidth="1"/>
    <col min="31" max="31" width="79.42578125" style="74" customWidth="1"/>
    <col min="32" max="32" width="87.42578125" style="74" customWidth="1"/>
    <col min="33" max="16384" width="11.42578125" style="74"/>
  </cols>
  <sheetData>
    <row r="2" spans="1:67" s="116" customFormat="1" ht="45.75" customHeight="1" x14ac:dyDescent="0.25">
      <c r="A2" s="224"/>
      <c r="B2" s="224"/>
      <c r="C2" s="221" t="s">
        <v>24</v>
      </c>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51"/>
    </row>
    <row r="3" spans="1:67" s="116" customFormat="1" ht="45.75" customHeight="1" x14ac:dyDescent="0.25">
      <c r="A3" s="224"/>
      <c r="B3" s="224"/>
      <c r="C3" s="221" t="s">
        <v>25</v>
      </c>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52"/>
    </row>
    <row r="4" spans="1:67" s="116" customFormat="1" ht="45.75" customHeight="1" x14ac:dyDescent="0.25">
      <c r="A4" s="224"/>
      <c r="B4" s="224"/>
      <c r="C4" s="221" t="s">
        <v>198</v>
      </c>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52"/>
    </row>
    <row r="5" spans="1:67" s="116" customFormat="1" ht="45.75" customHeight="1" x14ac:dyDescent="0.25">
      <c r="A5" s="224"/>
      <c r="B5" s="224"/>
      <c r="C5" s="231" t="s">
        <v>29</v>
      </c>
      <c r="D5" s="231"/>
      <c r="E5" s="231"/>
      <c r="F5" s="231"/>
      <c r="G5" s="231"/>
      <c r="H5" s="231"/>
      <c r="I5" s="231"/>
      <c r="J5" s="231"/>
      <c r="K5" s="231"/>
      <c r="L5" s="231"/>
      <c r="M5" s="231"/>
      <c r="N5" s="231"/>
      <c r="O5" s="231"/>
      <c r="P5" s="231"/>
      <c r="Q5" s="231"/>
      <c r="R5" s="249" t="s">
        <v>189</v>
      </c>
      <c r="S5" s="249"/>
      <c r="T5" s="249"/>
      <c r="U5" s="249"/>
      <c r="V5" s="249"/>
      <c r="W5" s="249"/>
      <c r="X5" s="249"/>
      <c r="Y5" s="249"/>
      <c r="Z5" s="249"/>
      <c r="AA5" s="249"/>
      <c r="AB5" s="249"/>
      <c r="AC5" s="249"/>
      <c r="AD5" s="249"/>
      <c r="AE5" s="249"/>
      <c r="AF5" s="253"/>
    </row>
    <row r="6" spans="1:67" s="117" customFormat="1" ht="30.75" customHeight="1" x14ac:dyDescent="0.25">
      <c r="D6" s="118"/>
      <c r="K6" s="116"/>
      <c r="AA6" s="119"/>
    </row>
    <row r="7" spans="1:67" s="117" customFormat="1" ht="42" customHeight="1" x14ac:dyDescent="0.25">
      <c r="B7" s="120" t="s">
        <v>32</v>
      </c>
      <c r="C7" s="223" t="e">
        <f>+#REF!</f>
        <v>#REF!</v>
      </c>
      <c r="D7" s="223"/>
      <c r="E7" s="223"/>
      <c r="F7" s="223"/>
      <c r="G7" s="223"/>
      <c r="K7" s="116"/>
      <c r="AA7" s="119"/>
    </row>
    <row r="8" spans="1:67" s="117" customFormat="1" ht="42" customHeight="1" x14ac:dyDescent="0.25">
      <c r="B8" s="120" t="s">
        <v>1</v>
      </c>
      <c r="C8" s="223" t="e">
        <f>+#REF!</f>
        <v>#REF!</v>
      </c>
      <c r="D8" s="223"/>
      <c r="E8" s="223"/>
      <c r="F8" s="223"/>
      <c r="G8" s="223"/>
      <c r="K8" s="116"/>
      <c r="AA8" s="119"/>
    </row>
    <row r="9" spans="1:67" s="117" customFormat="1" ht="42" customHeight="1" x14ac:dyDescent="0.25">
      <c r="B9" s="121" t="s">
        <v>30</v>
      </c>
      <c r="C9" s="223" t="e">
        <f>+#REF!</f>
        <v>#REF!</v>
      </c>
      <c r="D9" s="223"/>
      <c r="E9" s="223"/>
      <c r="F9" s="223"/>
      <c r="G9" s="223"/>
      <c r="K9" s="116"/>
      <c r="Q9" s="122"/>
      <c r="R9" s="123"/>
      <c r="AA9" s="119"/>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5"/>
      <c r="AB10" s="84"/>
      <c r="AC10" s="84"/>
    </row>
    <row r="11" spans="1:67" s="86" customFormat="1" ht="35.25" customHeight="1" x14ac:dyDescent="0.2">
      <c r="A11" s="240" t="str">
        <f>+'[1]Sección 1. Metas - Magnitud'!B13</f>
        <v>PLAN DE DESARROLLO - BOGOTÁ MEJOR PARA TODOS 2016-2020</v>
      </c>
      <c r="B11" s="241"/>
      <c r="C11" s="241"/>
      <c r="D11" s="241"/>
      <c r="E11" s="241"/>
      <c r="F11" s="241"/>
      <c r="G11" s="241"/>
      <c r="H11" s="242"/>
      <c r="I11" s="255" t="s">
        <v>36</v>
      </c>
      <c r="J11" s="256"/>
      <c r="K11" s="256"/>
      <c r="L11" s="256"/>
      <c r="M11" s="256"/>
      <c r="N11" s="257"/>
      <c r="O11" s="250" t="s">
        <v>38</v>
      </c>
      <c r="P11" s="250"/>
      <c r="Q11" s="250"/>
      <c r="R11" s="250"/>
      <c r="S11" s="250"/>
      <c r="T11" s="250"/>
      <c r="U11" s="250"/>
      <c r="V11" s="250"/>
      <c r="W11" s="250"/>
      <c r="X11" s="250"/>
      <c r="Y11" s="250"/>
      <c r="Z11" s="250"/>
      <c r="AA11" s="250"/>
      <c r="AB11" s="250"/>
      <c r="AC11" s="250"/>
      <c r="AD11" s="240" t="s">
        <v>18</v>
      </c>
      <c r="AE11" s="241"/>
      <c r="AF11" s="242"/>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22" t="s">
        <v>154</v>
      </c>
      <c r="B13" s="222" t="str">
        <f>+'[2]Sección 1. Metas - Magnitud'!I15</f>
        <v>Demarcar 2.600 kilómetro carril de vías</v>
      </c>
      <c r="C13" s="222">
        <v>224</v>
      </c>
      <c r="D13" s="222" t="s">
        <v>187</v>
      </c>
      <c r="E13" s="222">
        <v>171</v>
      </c>
      <c r="F13" s="254" t="s">
        <v>175</v>
      </c>
      <c r="G13" s="222" t="s">
        <v>152</v>
      </c>
      <c r="H13" s="222" t="s">
        <v>70</v>
      </c>
      <c r="I13" s="232" t="e">
        <f>SUM(J13:N14)</f>
        <v>#REF!</v>
      </c>
      <c r="J13" s="229" t="e">
        <f>+#REF!</f>
        <v>#REF!</v>
      </c>
      <c r="K13" s="258" t="e">
        <f>+#REF!</f>
        <v>#REF!</v>
      </c>
      <c r="L13" s="227" t="e">
        <f>+#REF!</f>
        <v>#REF!</v>
      </c>
      <c r="M13" s="229" t="e">
        <f>+#REF!</f>
        <v>#REF!</v>
      </c>
      <c r="N13" s="229" t="e">
        <f>+#REF!</f>
        <v>#REF!</v>
      </c>
      <c r="O13" s="233" t="e">
        <f>+#REF!</f>
        <v>#REF!</v>
      </c>
      <c r="P13" s="233">
        <v>6.45</v>
      </c>
      <c r="Q13" s="233">
        <v>31.03</v>
      </c>
      <c r="R13" s="233"/>
      <c r="S13" s="233" t="e">
        <f>+#REF!</f>
        <v>#REF!</v>
      </c>
      <c r="T13" s="233" t="e">
        <f>+#REF!</f>
        <v>#REF!</v>
      </c>
      <c r="U13" s="233" t="e">
        <f>+#REF!</f>
        <v>#REF!</v>
      </c>
      <c r="V13" s="233" t="e">
        <f>+#REF!</f>
        <v>#REF!</v>
      </c>
      <c r="W13" s="233" t="e">
        <f>+#REF!</f>
        <v>#REF!</v>
      </c>
      <c r="X13" s="233" t="e">
        <f>+#REF!</f>
        <v>#REF!</v>
      </c>
      <c r="Y13" s="233" t="e">
        <f>+#REF!</f>
        <v>#REF!</v>
      </c>
      <c r="Z13" s="233" t="e">
        <f>+#REF!</f>
        <v>#REF!</v>
      </c>
      <c r="AA13" s="238" t="e">
        <f>SUM(O13:Z14)</f>
        <v>#REF!</v>
      </c>
      <c r="AB13" s="235" t="e">
        <f>+AA13/K13</f>
        <v>#REF!</v>
      </c>
      <c r="AC13" s="235" t="e">
        <f>+(J13+AA13)/I13</f>
        <v>#REF!</v>
      </c>
      <c r="AD13" s="236" t="s">
        <v>219</v>
      </c>
      <c r="AE13" s="225" t="s">
        <v>223</v>
      </c>
      <c r="AF13" s="236"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22"/>
      <c r="B14" s="222"/>
      <c r="C14" s="222"/>
      <c r="D14" s="222"/>
      <c r="E14" s="222"/>
      <c r="F14" s="254"/>
      <c r="G14" s="222"/>
      <c r="H14" s="222"/>
      <c r="I14" s="232"/>
      <c r="J14" s="230"/>
      <c r="K14" s="259"/>
      <c r="L14" s="228"/>
      <c r="M14" s="230"/>
      <c r="N14" s="230"/>
      <c r="O14" s="234"/>
      <c r="P14" s="234"/>
      <c r="Q14" s="234"/>
      <c r="R14" s="234"/>
      <c r="S14" s="234"/>
      <c r="T14" s="234"/>
      <c r="U14" s="234"/>
      <c r="V14" s="234"/>
      <c r="W14" s="234"/>
      <c r="X14" s="234"/>
      <c r="Y14" s="234"/>
      <c r="Z14" s="234"/>
      <c r="AA14" s="239"/>
      <c r="AB14" s="235"/>
      <c r="AC14" s="235"/>
      <c r="AD14" s="237"/>
      <c r="AE14" s="226"/>
      <c r="AF14" s="237"/>
    </row>
    <row r="15" spans="1:67" ht="89.25" customHeight="1" x14ac:dyDescent="0.25">
      <c r="A15" s="222" t="s">
        <v>154</v>
      </c>
      <c r="B15" s="222" t="str">
        <f>+'[2]Sección 1. Metas - Magnitud'!I18</f>
        <v>Instalar 35.000 señales verticales de pedestal</v>
      </c>
      <c r="C15" s="222">
        <v>223</v>
      </c>
      <c r="D15" s="222" t="s">
        <v>188</v>
      </c>
      <c r="E15" s="222">
        <v>170</v>
      </c>
      <c r="F15" s="254" t="s">
        <v>174</v>
      </c>
      <c r="G15" s="222" t="s">
        <v>152</v>
      </c>
      <c r="H15" s="222" t="s">
        <v>70</v>
      </c>
      <c r="I15" s="232" t="e">
        <f>SUM(J15:N16)</f>
        <v>#REF!</v>
      </c>
      <c r="J15" s="247" t="e">
        <f>+#REF!</f>
        <v>#REF!</v>
      </c>
      <c r="K15" s="243" t="e">
        <f>+#REF!</f>
        <v>#REF!</v>
      </c>
      <c r="L15" s="245" t="e">
        <f>+#REF!</f>
        <v>#REF!</v>
      </c>
      <c r="M15" s="247" t="e">
        <f>+#REF!</f>
        <v>#REF!</v>
      </c>
      <c r="N15" s="247" t="e">
        <f>+#REF!</f>
        <v>#REF!</v>
      </c>
      <c r="O15" s="233">
        <v>53</v>
      </c>
      <c r="P15" s="233">
        <v>712</v>
      </c>
      <c r="Q15" s="233">
        <v>881</v>
      </c>
      <c r="R15" s="233"/>
      <c r="S15" s="233" t="e">
        <f>+#REF!</f>
        <v>#REF!</v>
      </c>
      <c r="T15" s="233" t="e">
        <f>+#REF!</f>
        <v>#REF!</v>
      </c>
      <c r="U15" s="233" t="e">
        <f>+#REF!</f>
        <v>#REF!</v>
      </c>
      <c r="V15" s="233" t="e">
        <f>+#REF!</f>
        <v>#REF!</v>
      </c>
      <c r="W15" s="233" t="e">
        <f>+#REF!</f>
        <v>#REF!</v>
      </c>
      <c r="X15" s="233" t="e">
        <f>+#REF!</f>
        <v>#REF!</v>
      </c>
      <c r="Y15" s="233" t="e">
        <f>+#REF!</f>
        <v>#REF!</v>
      </c>
      <c r="Z15" s="233" t="e">
        <f>+#REF!</f>
        <v>#REF!</v>
      </c>
      <c r="AA15" s="238" t="e">
        <f>SUM(O15:Z16)</f>
        <v>#REF!</v>
      </c>
      <c r="AB15" s="235" t="e">
        <f>+AA15/K15</f>
        <v>#REF!</v>
      </c>
      <c r="AC15" s="235" t="e">
        <f>+(J15+AA15)/I15</f>
        <v>#REF!</v>
      </c>
      <c r="AD15" s="236" t="s">
        <v>221</v>
      </c>
      <c r="AE15" s="225" t="s">
        <v>223</v>
      </c>
      <c r="AF15" s="236" t="s">
        <v>222</v>
      </c>
    </row>
    <row r="16" spans="1:67" ht="140.25" customHeight="1" x14ac:dyDescent="0.25">
      <c r="A16" s="222"/>
      <c r="B16" s="222"/>
      <c r="C16" s="222"/>
      <c r="D16" s="222"/>
      <c r="E16" s="222"/>
      <c r="F16" s="254"/>
      <c r="G16" s="222"/>
      <c r="H16" s="222"/>
      <c r="I16" s="232"/>
      <c r="J16" s="248"/>
      <c r="K16" s="244"/>
      <c r="L16" s="246"/>
      <c r="M16" s="248"/>
      <c r="N16" s="248"/>
      <c r="O16" s="234"/>
      <c r="P16" s="234"/>
      <c r="Q16" s="234"/>
      <c r="R16" s="234"/>
      <c r="S16" s="234"/>
      <c r="T16" s="234"/>
      <c r="U16" s="234"/>
      <c r="V16" s="234"/>
      <c r="W16" s="234"/>
      <c r="X16" s="234"/>
      <c r="Y16" s="234"/>
      <c r="Z16" s="234"/>
      <c r="AA16" s="239"/>
      <c r="AB16" s="235"/>
      <c r="AC16" s="235"/>
      <c r="AD16" s="237"/>
      <c r="AE16" s="226"/>
      <c r="AF16" s="237"/>
    </row>
    <row r="17" spans="1:32" ht="62.25" customHeight="1" x14ac:dyDescent="0.25">
      <c r="A17" s="222" t="s">
        <v>154</v>
      </c>
      <c r="B17" s="278" t="str">
        <f>+'[2]Sección 1. Metas - Magnitud'!I45</f>
        <v>Realizar el 100% de las actividades para la segunda fase del Sistema Inteligente de Tranporte - SIT</v>
      </c>
      <c r="C17" s="222">
        <v>231</v>
      </c>
      <c r="D17" s="222" t="s">
        <v>176</v>
      </c>
      <c r="E17" s="222">
        <v>178</v>
      </c>
      <c r="F17" s="254" t="s">
        <v>177</v>
      </c>
      <c r="G17" s="222" t="s">
        <v>151</v>
      </c>
      <c r="H17" s="222" t="s">
        <v>70</v>
      </c>
      <c r="I17" s="260">
        <f>SUM(J17:N18)</f>
        <v>1</v>
      </c>
      <c r="J17" s="289">
        <v>0.05</v>
      </c>
      <c r="K17" s="276">
        <v>0.28999999999999998</v>
      </c>
      <c r="L17" s="279">
        <v>0.25</v>
      </c>
      <c r="M17" s="276">
        <v>0.4</v>
      </c>
      <c r="N17" s="276">
        <v>0.01</v>
      </c>
      <c r="O17" s="281">
        <v>0.19</v>
      </c>
      <c r="P17" s="282"/>
      <c r="Q17" s="282"/>
      <c r="R17" s="285">
        <v>0</v>
      </c>
      <c r="S17" s="286"/>
      <c r="T17" s="286"/>
      <c r="U17" s="264">
        <v>0</v>
      </c>
      <c r="V17" s="265"/>
      <c r="W17" s="265"/>
      <c r="X17" s="264">
        <v>0</v>
      </c>
      <c r="Y17" s="265"/>
      <c r="Z17" s="265"/>
      <c r="AA17" s="268">
        <f>+R17+O17+U17+X17</f>
        <v>0.19</v>
      </c>
      <c r="AB17" s="235">
        <f>+AA17/K17</f>
        <v>0.65517241379310354</v>
      </c>
      <c r="AC17" s="235">
        <f>+(J17+AA17)/I17</f>
        <v>0.24</v>
      </c>
      <c r="AD17" s="262" t="s">
        <v>224</v>
      </c>
      <c r="AE17" s="225" t="s">
        <v>223</v>
      </c>
      <c r="AF17" s="262" t="s">
        <v>225</v>
      </c>
    </row>
    <row r="18" spans="1:32" ht="200.25" customHeight="1" x14ac:dyDescent="0.25">
      <c r="A18" s="222"/>
      <c r="B18" s="278"/>
      <c r="C18" s="222"/>
      <c r="D18" s="222"/>
      <c r="E18" s="222"/>
      <c r="F18" s="254"/>
      <c r="G18" s="222"/>
      <c r="H18" s="222"/>
      <c r="I18" s="261"/>
      <c r="J18" s="290"/>
      <c r="K18" s="277"/>
      <c r="L18" s="280"/>
      <c r="M18" s="277"/>
      <c r="N18" s="277"/>
      <c r="O18" s="283"/>
      <c r="P18" s="284"/>
      <c r="Q18" s="284"/>
      <c r="R18" s="287"/>
      <c r="S18" s="288"/>
      <c r="T18" s="288"/>
      <c r="U18" s="266"/>
      <c r="V18" s="267"/>
      <c r="W18" s="267"/>
      <c r="X18" s="266"/>
      <c r="Y18" s="267"/>
      <c r="Z18" s="267"/>
      <c r="AA18" s="269"/>
      <c r="AB18" s="235"/>
      <c r="AC18" s="235"/>
      <c r="AD18" s="263"/>
      <c r="AE18" s="226"/>
      <c r="AF18" s="263"/>
    </row>
    <row r="19" spans="1:32" ht="62.25" customHeight="1" x14ac:dyDescent="0.25">
      <c r="A19" s="222" t="s">
        <v>154</v>
      </c>
      <c r="B19" s="278" t="str">
        <f>+'[2]Sección 1. Metas - Magnitud'!I48</f>
        <v>Realizar el 100% de las actividades para la segunda fase de Semáforos Inteligentes.</v>
      </c>
      <c r="C19" s="222">
        <v>232</v>
      </c>
      <c r="D19" s="222" t="s">
        <v>178</v>
      </c>
      <c r="E19" s="222">
        <v>179</v>
      </c>
      <c r="F19" s="254" t="s">
        <v>179</v>
      </c>
      <c r="G19" s="222" t="s">
        <v>151</v>
      </c>
      <c r="H19" s="222" t="s">
        <v>70</v>
      </c>
      <c r="I19" s="260">
        <f>SUM(J19:N20)</f>
        <v>1</v>
      </c>
      <c r="J19" s="289">
        <v>0.01</v>
      </c>
      <c r="K19" s="276">
        <v>0.15</v>
      </c>
      <c r="L19" s="279">
        <v>0.42</v>
      </c>
      <c r="M19" s="276">
        <v>0.42</v>
      </c>
      <c r="N19" s="276">
        <v>0</v>
      </c>
      <c r="O19" s="272">
        <v>0.35</v>
      </c>
      <c r="P19" s="273"/>
      <c r="Q19" s="273"/>
      <c r="R19" s="281">
        <v>0</v>
      </c>
      <c r="S19" s="282"/>
      <c r="T19" s="282"/>
      <c r="U19" s="272">
        <v>0</v>
      </c>
      <c r="V19" s="273"/>
      <c r="W19" s="273"/>
      <c r="X19" s="272">
        <v>0</v>
      </c>
      <c r="Y19" s="273"/>
      <c r="Z19" s="273"/>
      <c r="AA19" s="270">
        <f>+R19+O19+U19+X19</f>
        <v>0.35</v>
      </c>
      <c r="AB19" s="235">
        <f>+AA19/K19</f>
        <v>2.3333333333333335</v>
      </c>
      <c r="AC19" s="235">
        <f>+(J19+AA19)/I19</f>
        <v>0.36</v>
      </c>
      <c r="AD19" s="262" t="s">
        <v>227</v>
      </c>
      <c r="AE19" s="225" t="s">
        <v>223</v>
      </c>
      <c r="AF19" s="262" t="s">
        <v>225</v>
      </c>
    </row>
    <row r="20" spans="1:32" ht="298.5" customHeight="1" x14ac:dyDescent="0.25">
      <c r="A20" s="222"/>
      <c r="B20" s="278"/>
      <c r="C20" s="222"/>
      <c r="D20" s="222"/>
      <c r="E20" s="222"/>
      <c r="F20" s="254"/>
      <c r="G20" s="222"/>
      <c r="H20" s="222"/>
      <c r="I20" s="261"/>
      <c r="J20" s="290"/>
      <c r="K20" s="277"/>
      <c r="L20" s="280"/>
      <c r="M20" s="277"/>
      <c r="N20" s="277"/>
      <c r="O20" s="274"/>
      <c r="P20" s="275"/>
      <c r="Q20" s="275"/>
      <c r="R20" s="283"/>
      <c r="S20" s="284"/>
      <c r="T20" s="284"/>
      <c r="U20" s="274"/>
      <c r="V20" s="275"/>
      <c r="W20" s="275"/>
      <c r="X20" s="274"/>
      <c r="Y20" s="275"/>
      <c r="Z20" s="275"/>
      <c r="AA20" s="271"/>
      <c r="AB20" s="235"/>
      <c r="AC20" s="235"/>
      <c r="AD20" s="263"/>
      <c r="AE20" s="226"/>
      <c r="AF20" s="263"/>
    </row>
    <row r="21" spans="1:32" ht="62.25" customHeight="1" x14ac:dyDescent="0.25">
      <c r="A21" s="222" t="s">
        <v>154</v>
      </c>
      <c r="B21" s="278" t="str">
        <f>+'[2]Sección 1. Metas - Magnitud'!I51</f>
        <v>Realizar el 100% de las actividades para la primera fase de Detección Electrónica DEI</v>
      </c>
      <c r="C21" s="222">
        <v>233</v>
      </c>
      <c r="D21" s="222" t="s">
        <v>180</v>
      </c>
      <c r="E21" s="222">
        <v>180</v>
      </c>
      <c r="F21" s="254" t="s">
        <v>181</v>
      </c>
      <c r="G21" s="222" t="s">
        <v>151</v>
      </c>
      <c r="H21" s="222" t="s">
        <v>70</v>
      </c>
      <c r="I21" s="260">
        <f>SUM(J21:N22)</f>
        <v>1</v>
      </c>
      <c r="J21" s="289">
        <v>0.01</v>
      </c>
      <c r="K21" s="276">
        <v>0.1</v>
      </c>
      <c r="L21" s="279">
        <v>0.3</v>
      </c>
      <c r="M21" s="276">
        <v>0.55000000000000004</v>
      </c>
      <c r="N21" s="276">
        <v>0.04</v>
      </c>
      <c r="O21" s="272">
        <v>4.4999999999999998E-2</v>
      </c>
      <c r="P21" s="273"/>
      <c r="Q21" s="273"/>
      <c r="R21" s="272">
        <v>0</v>
      </c>
      <c r="S21" s="273"/>
      <c r="T21" s="273"/>
      <c r="U21" s="272">
        <v>0</v>
      </c>
      <c r="V21" s="273"/>
      <c r="W21" s="273"/>
      <c r="X21" s="272">
        <v>0</v>
      </c>
      <c r="Y21" s="273"/>
      <c r="Z21" s="273"/>
      <c r="AA21" s="270">
        <f>+R21+O21+U21+X21</f>
        <v>4.4999999999999998E-2</v>
      </c>
      <c r="AB21" s="235">
        <f>+AA21/K21</f>
        <v>0.44999999999999996</v>
      </c>
      <c r="AC21" s="235">
        <f>+(J21+AA21)/I21</f>
        <v>5.5E-2</v>
      </c>
      <c r="AD21" s="262" t="s">
        <v>228</v>
      </c>
      <c r="AE21" s="225" t="s">
        <v>223</v>
      </c>
      <c r="AF21" s="262" t="s">
        <v>225</v>
      </c>
    </row>
    <row r="22" spans="1:32" ht="124.5" customHeight="1" x14ac:dyDescent="0.25">
      <c r="A22" s="222"/>
      <c r="B22" s="278"/>
      <c r="C22" s="222"/>
      <c r="D22" s="222"/>
      <c r="E22" s="222"/>
      <c r="F22" s="254"/>
      <c r="G22" s="222"/>
      <c r="H22" s="222"/>
      <c r="I22" s="261"/>
      <c r="J22" s="290"/>
      <c r="K22" s="277"/>
      <c r="L22" s="280"/>
      <c r="M22" s="277"/>
      <c r="N22" s="277"/>
      <c r="O22" s="274"/>
      <c r="P22" s="275"/>
      <c r="Q22" s="275"/>
      <c r="R22" s="274"/>
      <c r="S22" s="275"/>
      <c r="T22" s="275"/>
      <c r="U22" s="274"/>
      <c r="V22" s="275"/>
      <c r="W22" s="275"/>
      <c r="X22" s="274"/>
      <c r="Y22" s="275"/>
      <c r="Z22" s="275"/>
      <c r="AA22" s="271"/>
      <c r="AB22" s="235"/>
      <c r="AC22" s="235"/>
      <c r="AD22" s="263"/>
      <c r="AE22" s="226"/>
      <c r="AF22" s="263"/>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X68"/>
  <sheetViews>
    <sheetView topLeftCell="B22" zoomScale="90" zoomScaleNormal="90" workbookViewId="0">
      <selection activeCell="C30" sqref="C30:I41"/>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293"/>
      <c r="C2" s="291" t="s">
        <v>24</v>
      </c>
      <c r="D2" s="291"/>
      <c r="E2" s="291"/>
      <c r="F2" s="291"/>
      <c r="G2" s="291"/>
      <c r="H2" s="291"/>
      <c r="I2" s="295"/>
      <c r="J2" s="10"/>
      <c r="K2" s="10"/>
      <c r="M2" s="11" t="s">
        <v>47</v>
      </c>
    </row>
    <row r="3" spans="2:14" ht="25.5" customHeight="1" x14ac:dyDescent="0.2">
      <c r="B3" s="294"/>
      <c r="C3" s="292" t="s">
        <v>25</v>
      </c>
      <c r="D3" s="292"/>
      <c r="E3" s="292"/>
      <c r="F3" s="292"/>
      <c r="G3" s="292"/>
      <c r="H3" s="292"/>
      <c r="I3" s="296"/>
      <c r="J3" s="10"/>
      <c r="K3" s="10"/>
      <c r="M3" s="11" t="s">
        <v>48</v>
      </c>
    </row>
    <row r="4" spans="2:14" ht="25.5" customHeight="1" x14ac:dyDescent="0.2">
      <c r="B4" s="294"/>
      <c r="C4" s="292" t="s">
        <v>49</v>
      </c>
      <c r="D4" s="292"/>
      <c r="E4" s="292"/>
      <c r="F4" s="292"/>
      <c r="G4" s="292"/>
      <c r="H4" s="292"/>
      <c r="I4" s="296"/>
      <c r="J4" s="10"/>
      <c r="K4" s="10"/>
      <c r="M4" s="11" t="s">
        <v>50</v>
      </c>
    </row>
    <row r="5" spans="2:14" ht="25.5" customHeight="1" x14ac:dyDescent="0.2">
      <c r="B5" s="294"/>
      <c r="C5" s="292" t="s">
        <v>51</v>
      </c>
      <c r="D5" s="292"/>
      <c r="E5" s="292"/>
      <c r="F5" s="292"/>
      <c r="G5" s="297" t="s">
        <v>52</v>
      </c>
      <c r="H5" s="297"/>
      <c r="I5" s="296"/>
      <c r="J5" s="10"/>
      <c r="K5" s="10"/>
      <c r="M5" s="11" t="s">
        <v>53</v>
      </c>
    </row>
    <row r="6" spans="2:14" ht="23.25" customHeight="1" x14ac:dyDescent="0.2">
      <c r="B6" s="298" t="s">
        <v>54</v>
      </c>
      <c r="C6" s="299"/>
      <c r="D6" s="299"/>
      <c r="E6" s="299"/>
      <c r="F6" s="299"/>
      <c r="G6" s="299"/>
      <c r="H6" s="299"/>
      <c r="I6" s="300"/>
      <c r="J6" s="12"/>
      <c r="K6" s="12"/>
    </row>
    <row r="7" spans="2:14" ht="24" customHeight="1" x14ac:dyDescent="0.2">
      <c r="B7" s="301" t="s">
        <v>55</v>
      </c>
      <c r="C7" s="302"/>
      <c r="D7" s="302"/>
      <c r="E7" s="302"/>
      <c r="F7" s="302"/>
      <c r="G7" s="302"/>
      <c r="H7" s="302"/>
      <c r="I7" s="303"/>
      <c r="J7" s="13"/>
      <c r="K7" s="13"/>
    </row>
    <row r="8" spans="2:14" ht="24" customHeight="1" x14ac:dyDescent="0.2">
      <c r="B8" s="304" t="s">
        <v>56</v>
      </c>
      <c r="C8" s="305"/>
      <c r="D8" s="305"/>
      <c r="E8" s="305"/>
      <c r="F8" s="305"/>
      <c r="G8" s="305"/>
      <c r="H8" s="305"/>
      <c r="I8" s="306"/>
      <c r="J8" s="14"/>
      <c r="K8" s="14"/>
      <c r="N8" s="6" t="s">
        <v>57</v>
      </c>
    </row>
    <row r="9" spans="2:14" ht="30.75" customHeight="1" x14ac:dyDescent="0.2">
      <c r="B9" s="98" t="s">
        <v>58</v>
      </c>
      <c r="C9" s="59">
        <v>14</v>
      </c>
      <c r="D9" s="312" t="s">
        <v>59</v>
      </c>
      <c r="E9" s="312"/>
      <c r="F9" s="313" t="s">
        <v>207</v>
      </c>
      <c r="G9" s="314"/>
      <c r="H9" s="314"/>
      <c r="I9" s="315"/>
      <c r="J9" s="15"/>
      <c r="K9" s="15"/>
      <c r="M9" s="11" t="s">
        <v>60</v>
      </c>
      <c r="N9" s="6" t="s">
        <v>61</v>
      </c>
    </row>
    <row r="10" spans="2:14" ht="30.75" customHeight="1" x14ac:dyDescent="0.2">
      <c r="B10" s="18" t="s">
        <v>62</v>
      </c>
      <c r="C10" s="60" t="s">
        <v>81</v>
      </c>
      <c r="D10" s="316" t="s">
        <v>63</v>
      </c>
      <c r="E10" s="317"/>
      <c r="F10" s="307" t="s">
        <v>155</v>
      </c>
      <c r="G10" s="308"/>
      <c r="H10" s="16" t="s">
        <v>64</v>
      </c>
      <c r="I10" s="76" t="s">
        <v>81</v>
      </c>
      <c r="J10" s="17"/>
      <c r="K10" s="17"/>
      <c r="M10" s="11" t="s">
        <v>65</v>
      </c>
      <c r="N10" s="6" t="s">
        <v>66</v>
      </c>
    </row>
    <row r="11" spans="2:14" ht="30.75" customHeight="1" x14ac:dyDescent="0.2">
      <c r="B11" s="18" t="s">
        <v>67</v>
      </c>
      <c r="C11" s="309" t="s">
        <v>156</v>
      </c>
      <c r="D11" s="309"/>
      <c r="E11" s="309"/>
      <c r="F11" s="309"/>
      <c r="G11" s="16" t="s">
        <v>68</v>
      </c>
      <c r="H11" s="310">
        <v>1032</v>
      </c>
      <c r="I11" s="311"/>
      <c r="J11" s="19"/>
      <c r="K11" s="19"/>
      <c r="M11" s="11" t="s">
        <v>69</v>
      </c>
      <c r="N11" s="6" t="s">
        <v>70</v>
      </c>
    </row>
    <row r="12" spans="2:14" ht="30.75" customHeight="1" x14ac:dyDescent="0.2">
      <c r="B12" s="18" t="s">
        <v>71</v>
      </c>
      <c r="C12" s="318" t="s">
        <v>65</v>
      </c>
      <c r="D12" s="318"/>
      <c r="E12" s="318"/>
      <c r="F12" s="318"/>
      <c r="G12" s="16" t="s">
        <v>72</v>
      </c>
      <c r="H12" s="604" t="s">
        <v>165</v>
      </c>
      <c r="I12" s="605"/>
      <c r="J12" s="20"/>
      <c r="K12" s="20"/>
      <c r="M12" s="21" t="s">
        <v>73</v>
      </c>
    </row>
    <row r="13" spans="2:14" ht="30.75" customHeight="1" x14ac:dyDescent="0.2">
      <c r="B13" s="18" t="s">
        <v>74</v>
      </c>
      <c r="C13" s="321" t="s">
        <v>45</v>
      </c>
      <c r="D13" s="321"/>
      <c r="E13" s="321"/>
      <c r="F13" s="321"/>
      <c r="G13" s="321"/>
      <c r="H13" s="321"/>
      <c r="I13" s="322"/>
      <c r="J13" s="22"/>
      <c r="K13" s="22"/>
      <c r="M13" s="21"/>
    </row>
    <row r="14" spans="2:14" ht="30.75" customHeight="1" x14ac:dyDescent="0.2">
      <c r="B14" s="18" t="s">
        <v>75</v>
      </c>
      <c r="C14" s="307" t="s">
        <v>153</v>
      </c>
      <c r="D14" s="308"/>
      <c r="E14" s="308"/>
      <c r="F14" s="308"/>
      <c r="G14" s="308"/>
      <c r="H14" s="308"/>
      <c r="I14" s="323"/>
      <c r="J14" s="17"/>
      <c r="K14" s="17"/>
      <c r="M14" s="21"/>
      <c r="N14" s="6" t="s">
        <v>76</v>
      </c>
    </row>
    <row r="15" spans="2:14" ht="30.75" customHeight="1" x14ac:dyDescent="0.2">
      <c r="B15" s="18" t="s">
        <v>77</v>
      </c>
      <c r="C15" s="313" t="s">
        <v>166</v>
      </c>
      <c r="D15" s="314"/>
      <c r="E15" s="314"/>
      <c r="F15" s="440"/>
      <c r="G15" s="16" t="s">
        <v>78</v>
      </c>
      <c r="H15" s="325" t="s">
        <v>91</v>
      </c>
      <c r="I15" s="326"/>
      <c r="J15" s="17"/>
      <c r="K15" s="17"/>
      <c r="M15" s="21" t="s">
        <v>80</v>
      </c>
      <c r="N15" s="6" t="s">
        <v>81</v>
      </c>
    </row>
    <row r="16" spans="2:14" ht="30.75" customHeight="1" x14ac:dyDescent="0.2">
      <c r="B16" s="18" t="s">
        <v>82</v>
      </c>
      <c r="C16" s="327" t="s">
        <v>215</v>
      </c>
      <c r="D16" s="328"/>
      <c r="E16" s="328"/>
      <c r="F16" s="328"/>
      <c r="G16" s="16" t="s">
        <v>83</v>
      </c>
      <c r="H16" s="325" t="s">
        <v>70</v>
      </c>
      <c r="I16" s="326"/>
      <c r="J16" s="17"/>
      <c r="K16" s="17"/>
      <c r="M16" s="21" t="s">
        <v>84</v>
      </c>
    </row>
    <row r="17" spans="2:14" ht="36" customHeight="1" x14ac:dyDescent="0.2">
      <c r="B17" s="18" t="s">
        <v>85</v>
      </c>
      <c r="C17" s="598" t="s">
        <v>167</v>
      </c>
      <c r="D17" s="599"/>
      <c r="E17" s="599"/>
      <c r="F17" s="599"/>
      <c r="G17" s="599"/>
      <c r="H17" s="599"/>
      <c r="I17" s="600"/>
      <c r="J17" s="22"/>
      <c r="K17" s="22"/>
      <c r="M17" s="21" t="s">
        <v>86</v>
      </c>
      <c r="N17" s="6" t="s">
        <v>39</v>
      </c>
    </row>
    <row r="18" spans="2:14" ht="30.75" customHeight="1" x14ac:dyDescent="0.2">
      <c r="B18" s="18" t="s">
        <v>87</v>
      </c>
      <c r="C18" s="313" t="s">
        <v>168</v>
      </c>
      <c r="D18" s="314"/>
      <c r="E18" s="314"/>
      <c r="F18" s="314"/>
      <c r="G18" s="314"/>
      <c r="H18" s="314"/>
      <c r="I18" s="315"/>
      <c r="J18" s="23"/>
      <c r="K18" s="23"/>
      <c r="M18" s="21" t="s">
        <v>88</v>
      </c>
      <c r="N18" s="6" t="s">
        <v>40</v>
      </c>
    </row>
    <row r="19" spans="2:14" ht="30.75" customHeight="1" x14ac:dyDescent="0.2">
      <c r="B19" s="18" t="s">
        <v>89</v>
      </c>
      <c r="C19" s="437" t="s">
        <v>200</v>
      </c>
      <c r="D19" s="439"/>
      <c r="E19" s="439"/>
      <c r="F19" s="439"/>
      <c r="G19" s="439"/>
      <c r="H19" s="439"/>
      <c r="I19" s="597"/>
      <c r="J19" s="24"/>
      <c r="K19" s="24"/>
      <c r="M19" s="21"/>
      <c r="N19" s="6" t="s">
        <v>41</v>
      </c>
    </row>
    <row r="20" spans="2:14" ht="30.75" customHeight="1" x14ac:dyDescent="0.2">
      <c r="B20" s="18" t="s">
        <v>90</v>
      </c>
      <c r="C20" s="601" t="s">
        <v>152</v>
      </c>
      <c r="D20" s="602"/>
      <c r="E20" s="602"/>
      <c r="F20" s="602"/>
      <c r="G20" s="602"/>
      <c r="H20" s="602"/>
      <c r="I20" s="603"/>
      <c r="J20" s="25"/>
      <c r="K20" s="25"/>
      <c r="M20" s="21" t="s">
        <v>91</v>
      </c>
      <c r="N20" s="6" t="s">
        <v>42</v>
      </c>
    </row>
    <row r="21" spans="2:14" ht="27.75" customHeight="1" x14ac:dyDescent="0.2">
      <c r="B21" s="332" t="s">
        <v>92</v>
      </c>
      <c r="C21" s="334" t="s">
        <v>93</v>
      </c>
      <c r="D21" s="334"/>
      <c r="E21" s="334"/>
      <c r="F21" s="335" t="s">
        <v>94</v>
      </c>
      <c r="G21" s="335"/>
      <c r="H21" s="335"/>
      <c r="I21" s="336"/>
      <c r="J21" s="26"/>
      <c r="K21" s="26"/>
      <c r="M21" s="21" t="s">
        <v>79</v>
      </c>
      <c r="N21" s="6" t="s">
        <v>43</v>
      </c>
    </row>
    <row r="22" spans="2:14" ht="27" customHeight="1" x14ac:dyDescent="0.2">
      <c r="B22" s="333"/>
      <c r="C22" s="437" t="s">
        <v>169</v>
      </c>
      <c r="D22" s="439"/>
      <c r="E22" s="438"/>
      <c r="F22" s="437" t="s">
        <v>171</v>
      </c>
      <c r="G22" s="439"/>
      <c r="H22" s="439"/>
      <c r="I22" s="597"/>
      <c r="J22" s="24"/>
      <c r="K22" s="24"/>
      <c r="M22" s="21" t="s">
        <v>95</v>
      </c>
      <c r="N22" s="6" t="s">
        <v>44</v>
      </c>
    </row>
    <row r="23" spans="2:14" ht="39.75" customHeight="1" x14ac:dyDescent="0.2">
      <c r="B23" s="18" t="s">
        <v>96</v>
      </c>
      <c r="C23" s="307" t="s">
        <v>152</v>
      </c>
      <c r="D23" s="308"/>
      <c r="E23" s="454"/>
      <c r="F23" s="307" t="s">
        <v>152</v>
      </c>
      <c r="G23" s="308"/>
      <c r="H23" s="308"/>
      <c r="I23" s="323"/>
      <c r="J23" s="17"/>
      <c r="K23" s="17"/>
      <c r="M23" s="21"/>
      <c r="N23" s="6" t="s">
        <v>45</v>
      </c>
    </row>
    <row r="24" spans="2:14" ht="44.25" customHeight="1" x14ac:dyDescent="0.2">
      <c r="B24" s="18" t="s">
        <v>97</v>
      </c>
      <c r="C24" s="594" t="s">
        <v>170</v>
      </c>
      <c r="D24" s="595"/>
      <c r="E24" s="596"/>
      <c r="F24" s="437" t="s">
        <v>172</v>
      </c>
      <c r="G24" s="439"/>
      <c r="H24" s="439"/>
      <c r="I24" s="597"/>
      <c r="J24" s="23"/>
      <c r="K24" s="23"/>
      <c r="M24" s="27"/>
      <c r="N24" s="6" t="s">
        <v>46</v>
      </c>
    </row>
    <row r="25" spans="2:14" ht="29.25" customHeight="1" x14ac:dyDescent="0.2">
      <c r="B25" s="18" t="s">
        <v>98</v>
      </c>
      <c r="C25" s="349" t="s">
        <v>215</v>
      </c>
      <c r="D25" s="350"/>
      <c r="E25" s="351"/>
      <c r="F25" s="16" t="s">
        <v>99</v>
      </c>
      <c r="G25" s="591">
        <v>74</v>
      </c>
      <c r="H25" s="592"/>
      <c r="I25" s="593"/>
      <c r="J25" s="28"/>
      <c r="K25" s="28"/>
      <c r="M25" s="27"/>
    </row>
    <row r="26" spans="2:14" ht="27" customHeight="1" x14ac:dyDescent="0.2">
      <c r="B26" s="18" t="s">
        <v>100</v>
      </c>
      <c r="C26" s="313" t="s">
        <v>216</v>
      </c>
      <c r="D26" s="314"/>
      <c r="E26" s="440"/>
      <c r="F26" s="16" t="s">
        <v>101</v>
      </c>
      <c r="G26" s="591">
        <v>0</v>
      </c>
      <c r="H26" s="592"/>
      <c r="I26" s="593"/>
      <c r="J26" s="29"/>
      <c r="K26" s="29"/>
      <c r="M26" s="27"/>
    </row>
    <row r="27" spans="2:14" ht="47.25" customHeight="1" x14ac:dyDescent="0.2">
      <c r="B27" s="97" t="s">
        <v>102</v>
      </c>
      <c r="C27" s="307" t="s">
        <v>86</v>
      </c>
      <c r="D27" s="308"/>
      <c r="E27" s="454"/>
      <c r="F27" s="30" t="s">
        <v>103</v>
      </c>
      <c r="G27" s="356" t="s">
        <v>182</v>
      </c>
      <c r="H27" s="357"/>
      <c r="I27" s="358"/>
      <c r="J27" s="26"/>
      <c r="K27" s="26"/>
      <c r="M27" s="27"/>
    </row>
    <row r="28" spans="2:14" ht="30" customHeight="1" x14ac:dyDescent="0.2">
      <c r="B28" s="362" t="s">
        <v>104</v>
      </c>
      <c r="C28" s="363"/>
      <c r="D28" s="363"/>
      <c r="E28" s="363"/>
      <c r="F28" s="363"/>
      <c r="G28" s="363"/>
      <c r="H28" s="363"/>
      <c r="I28" s="364"/>
      <c r="J28" s="14"/>
      <c r="K28" s="14"/>
      <c r="M28" s="27"/>
    </row>
    <row r="29" spans="2:14" ht="56.25" customHeight="1" x14ac:dyDescent="0.2">
      <c r="B29" s="31" t="s">
        <v>105</v>
      </c>
      <c r="C29" s="32" t="s">
        <v>106</v>
      </c>
      <c r="D29" s="32" t="s">
        <v>107</v>
      </c>
      <c r="E29" s="32" t="s">
        <v>108</v>
      </c>
      <c r="F29" s="32" t="s">
        <v>109</v>
      </c>
      <c r="G29" s="33" t="s">
        <v>110</v>
      </c>
      <c r="H29" s="33" t="s">
        <v>111</v>
      </c>
      <c r="I29" s="34" t="s">
        <v>112</v>
      </c>
      <c r="J29" s="70" t="s">
        <v>162</v>
      </c>
      <c r="K29" s="24"/>
      <c r="M29" s="27"/>
    </row>
    <row r="30" spans="2:14" ht="19.5" customHeight="1" x14ac:dyDescent="0.2">
      <c r="B30" s="35" t="s">
        <v>113</v>
      </c>
      <c r="C30" s="136">
        <v>0</v>
      </c>
      <c r="D30" s="137">
        <f>+C30</f>
        <v>0</v>
      </c>
      <c r="E30" s="138">
        <v>0</v>
      </c>
      <c r="F30" s="139">
        <f>+E30</f>
        <v>0</v>
      </c>
      <c r="G30" s="140" t="e">
        <f>+C30/E30</f>
        <v>#DIV/0!</v>
      </c>
      <c r="H30" s="141" t="e">
        <f>+D30/F30</f>
        <v>#DIV/0!</v>
      </c>
      <c r="I30" s="142" t="e">
        <f>+D30/$G$26</f>
        <v>#DIV/0!</v>
      </c>
      <c r="J30" s="69">
        <v>0.99</v>
      </c>
      <c r="K30" s="36"/>
      <c r="M30" s="27"/>
    </row>
    <row r="31" spans="2:14" ht="19.5" customHeight="1" x14ac:dyDescent="0.2">
      <c r="B31" s="35" t="s">
        <v>114</v>
      </c>
      <c r="C31" s="136">
        <v>0</v>
      </c>
      <c r="D31" s="137">
        <f>+D30+C31</f>
        <v>0</v>
      </c>
      <c r="E31" s="138">
        <v>0</v>
      </c>
      <c r="F31" s="139">
        <f>+F30+E31</f>
        <v>0</v>
      </c>
      <c r="G31" s="140" t="e">
        <f t="shared" ref="G31:G41" si="0">+C31/E31</f>
        <v>#DIV/0!</v>
      </c>
      <c r="H31" s="141" t="e">
        <f t="shared" ref="H31:H41" si="1">+D31/F31</f>
        <v>#DIV/0!</v>
      </c>
      <c r="I31" s="142" t="e">
        <f t="shared" ref="I31:I40" si="2">+D31/$G$26</f>
        <v>#DIV/0!</v>
      </c>
      <c r="J31" s="69">
        <v>0.99</v>
      </c>
      <c r="K31" s="36"/>
      <c r="M31" s="27"/>
    </row>
    <row r="32" spans="2:14" ht="19.5" customHeight="1" x14ac:dyDescent="0.2">
      <c r="B32" s="35" t="s">
        <v>115</v>
      </c>
      <c r="C32" s="136">
        <v>0</v>
      </c>
      <c r="D32" s="137">
        <f t="shared" ref="D32:D41" si="3">+D31+C32</f>
        <v>0</v>
      </c>
      <c r="E32" s="138">
        <v>0</v>
      </c>
      <c r="F32" s="139">
        <f t="shared" ref="F32:F41" si="4">+F31+E32</f>
        <v>0</v>
      </c>
      <c r="G32" s="140" t="e">
        <f t="shared" si="0"/>
        <v>#DIV/0!</v>
      </c>
      <c r="H32" s="141" t="e">
        <f t="shared" si="1"/>
        <v>#DIV/0!</v>
      </c>
      <c r="I32" s="142" t="e">
        <f t="shared" si="2"/>
        <v>#DIV/0!</v>
      </c>
      <c r="J32" s="69">
        <v>0.99</v>
      </c>
      <c r="K32" s="36"/>
      <c r="M32" s="27"/>
    </row>
    <row r="33" spans="2:11" ht="19.5" customHeight="1" x14ac:dyDescent="0.2">
      <c r="B33" s="35" t="s">
        <v>116</v>
      </c>
      <c r="C33" s="136">
        <v>0</v>
      </c>
      <c r="D33" s="137">
        <f t="shared" si="3"/>
        <v>0</v>
      </c>
      <c r="E33" s="138">
        <v>0</v>
      </c>
      <c r="F33" s="139">
        <f t="shared" si="4"/>
        <v>0</v>
      </c>
      <c r="G33" s="140" t="e">
        <f t="shared" si="0"/>
        <v>#DIV/0!</v>
      </c>
      <c r="H33" s="141" t="e">
        <f t="shared" si="1"/>
        <v>#DIV/0!</v>
      </c>
      <c r="I33" s="142" t="e">
        <f t="shared" si="2"/>
        <v>#DIV/0!</v>
      </c>
      <c r="J33" s="69">
        <v>0.99</v>
      </c>
      <c r="K33" s="36"/>
    </row>
    <row r="34" spans="2:11" ht="19.5" customHeight="1" x14ac:dyDescent="0.2">
      <c r="B34" s="35" t="s">
        <v>117</v>
      </c>
      <c r="C34" s="136">
        <v>0</v>
      </c>
      <c r="D34" s="137">
        <f t="shared" si="3"/>
        <v>0</v>
      </c>
      <c r="E34" s="138">
        <v>0</v>
      </c>
      <c r="F34" s="139">
        <f t="shared" si="4"/>
        <v>0</v>
      </c>
      <c r="G34" s="140" t="e">
        <f t="shared" si="0"/>
        <v>#DIV/0!</v>
      </c>
      <c r="H34" s="141" t="e">
        <f t="shared" si="1"/>
        <v>#DIV/0!</v>
      </c>
      <c r="I34" s="142" t="e">
        <f t="shared" si="2"/>
        <v>#DIV/0!</v>
      </c>
      <c r="J34" s="69">
        <v>0.99</v>
      </c>
      <c r="K34" s="36"/>
    </row>
    <row r="35" spans="2:11" ht="19.5" customHeight="1" x14ac:dyDescent="0.2">
      <c r="B35" s="35" t="s">
        <v>118</v>
      </c>
      <c r="C35" s="136">
        <v>0</v>
      </c>
      <c r="D35" s="137">
        <f t="shared" si="3"/>
        <v>0</v>
      </c>
      <c r="E35" s="138">
        <v>0</v>
      </c>
      <c r="F35" s="139">
        <f t="shared" si="4"/>
        <v>0</v>
      </c>
      <c r="G35" s="140" t="e">
        <f t="shared" si="0"/>
        <v>#DIV/0!</v>
      </c>
      <c r="H35" s="141" t="e">
        <f t="shared" si="1"/>
        <v>#DIV/0!</v>
      </c>
      <c r="I35" s="142" t="e">
        <f t="shared" si="2"/>
        <v>#DIV/0!</v>
      </c>
      <c r="J35" s="69">
        <v>0.99</v>
      </c>
      <c r="K35" s="36"/>
    </row>
    <row r="36" spans="2:11" ht="19.5" customHeight="1" x14ac:dyDescent="0.2">
      <c r="B36" s="35" t="s">
        <v>119</v>
      </c>
      <c r="C36" s="136">
        <v>0</v>
      </c>
      <c r="D36" s="137">
        <f t="shared" si="3"/>
        <v>0</v>
      </c>
      <c r="E36" s="138">
        <v>0</v>
      </c>
      <c r="F36" s="139">
        <f t="shared" si="4"/>
        <v>0</v>
      </c>
      <c r="G36" s="140" t="e">
        <f t="shared" si="0"/>
        <v>#DIV/0!</v>
      </c>
      <c r="H36" s="141" t="e">
        <f t="shared" si="1"/>
        <v>#DIV/0!</v>
      </c>
      <c r="I36" s="142" t="e">
        <f t="shared" si="2"/>
        <v>#DIV/0!</v>
      </c>
      <c r="J36" s="69">
        <v>0.99</v>
      </c>
      <c r="K36" s="36"/>
    </row>
    <row r="37" spans="2:11" ht="19.5" customHeight="1" x14ac:dyDescent="0.2">
      <c r="B37" s="35" t="s">
        <v>120</v>
      </c>
      <c r="C37" s="136">
        <v>0</v>
      </c>
      <c r="D37" s="137">
        <f t="shared" si="3"/>
        <v>0</v>
      </c>
      <c r="E37" s="138">
        <v>0</v>
      </c>
      <c r="F37" s="139">
        <f t="shared" si="4"/>
        <v>0</v>
      </c>
      <c r="G37" s="140" t="e">
        <f t="shared" si="0"/>
        <v>#DIV/0!</v>
      </c>
      <c r="H37" s="141" t="e">
        <f t="shared" si="1"/>
        <v>#DIV/0!</v>
      </c>
      <c r="I37" s="142" t="e">
        <f t="shared" si="2"/>
        <v>#DIV/0!</v>
      </c>
      <c r="J37" s="69">
        <v>0.99</v>
      </c>
      <c r="K37" s="36"/>
    </row>
    <row r="38" spans="2:11" ht="19.5" customHeight="1" x14ac:dyDescent="0.2">
      <c r="B38" s="35" t="s">
        <v>121</v>
      </c>
      <c r="C38" s="136">
        <v>0</v>
      </c>
      <c r="D38" s="137">
        <f t="shared" si="3"/>
        <v>0</v>
      </c>
      <c r="E38" s="138">
        <v>0</v>
      </c>
      <c r="F38" s="139">
        <f t="shared" si="4"/>
        <v>0</v>
      </c>
      <c r="G38" s="140" t="e">
        <f t="shared" si="0"/>
        <v>#DIV/0!</v>
      </c>
      <c r="H38" s="141" t="e">
        <f t="shared" si="1"/>
        <v>#DIV/0!</v>
      </c>
      <c r="I38" s="142" t="e">
        <f t="shared" si="2"/>
        <v>#DIV/0!</v>
      </c>
      <c r="J38" s="69">
        <v>0.99</v>
      </c>
      <c r="K38" s="36"/>
    </row>
    <row r="39" spans="2:11" ht="19.5" customHeight="1" x14ac:dyDescent="0.2">
      <c r="B39" s="35" t="s">
        <v>122</v>
      </c>
      <c r="C39" s="136">
        <v>0</v>
      </c>
      <c r="D39" s="137">
        <f t="shared" si="3"/>
        <v>0</v>
      </c>
      <c r="E39" s="138">
        <v>0</v>
      </c>
      <c r="F39" s="139">
        <f t="shared" si="4"/>
        <v>0</v>
      </c>
      <c r="G39" s="140" t="e">
        <f t="shared" si="0"/>
        <v>#DIV/0!</v>
      </c>
      <c r="H39" s="141" t="e">
        <f t="shared" si="1"/>
        <v>#DIV/0!</v>
      </c>
      <c r="I39" s="142" t="e">
        <f t="shared" si="2"/>
        <v>#DIV/0!</v>
      </c>
      <c r="J39" s="69">
        <v>0.99</v>
      </c>
      <c r="K39" s="36"/>
    </row>
    <row r="40" spans="2:11" ht="19.5" customHeight="1" x14ac:dyDescent="0.2">
      <c r="B40" s="35" t="s">
        <v>123</v>
      </c>
      <c r="C40" s="136">
        <v>0</v>
      </c>
      <c r="D40" s="137">
        <f t="shared" si="3"/>
        <v>0</v>
      </c>
      <c r="E40" s="138">
        <v>0</v>
      </c>
      <c r="F40" s="139">
        <f t="shared" si="4"/>
        <v>0</v>
      </c>
      <c r="G40" s="140" t="e">
        <f t="shared" si="0"/>
        <v>#DIV/0!</v>
      </c>
      <c r="H40" s="141" t="e">
        <f t="shared" si="1"/>
        <v>#DIV/0!</v>
      </c>
      <c r="I40" s="142" t="e">
        <f t="shared" si="2"/>
        <v>#DIV/0!</v>
      </c>
      <c r="J40" s="69">
        <v>0.99</v>
      </c>
      <c r="K40" s="36"/>
    </row>
    <row r="41" spans="2:11" ht="19.5" customHeight="1" x14ac:dyDescent="0.2">
      <c r="B41" s="35" t="s">
        <v>124</v>
      </c>
      <c r="C41" s="136">
        <v>0</v>
      </c>
      <c r="D41" s="137">
        <f t="shared" si="3"/>
        <v>0</v>
      </c>
      <c r="E41" s="138">
        <v>0</v>
      </c>
      <c r="F41" s="139">
        <f t="shared" si="4"/>
        <v>0</v>
      </c>
      <c r="G41" s="140" t="e">
        <f t="shared" si="0"/>
        <v>#DIV/0!</v>
      </c>
      <c r="H41" s="141" t="e">
        <f t="shared" si="1"/>
        <v>#DIV/0!</v>
      </c>
      <c r="I41" s="142" t="e">
        <f>+D41/$G$26</f>
        <v>#DIV/0!</v>
      </c>
      <c r="J41" s="69">
        <v>0.99</v>
      </c>
      <c r="K41" s="36"/>
    </row>
    <row r="42" spans="2:11" ht="54.75" customHeight="1" x14ac:dyDescent="0.2">
      <c r="B42" s="77" t="s">
        <v>125</v>
      </c>
      <c r="C42" s="367"/>
      <c r="D42" s="367"/>
      <c r="E42" s="367"/>
      <c r="F42" s="367"/>
      <c r="G42" s="367"/>
      <c r="H42" s="367"/>
      <c r="I42" s="368"/>
      <c r="J42" s="37"/>
      <c r="K42" s="37"/>
    </row>
    <row r="43" spans="2:11" ht="29.25" customHeight="1" x14ac:dyDescent="0.2">
      <c r="B43" s="362" t="s">
        <v>126</v>
      </c>
      <c r="C43" s="363"/>
      <c r="D43" s="363"/>
      <c r="E43" s="363"/>
      <c r="F43" s="363"/>
      <c r="G43" s="363"/>
      <c r="H43" s="363"/>
      <c r="I43" s="364"/>
      <c r="J43" s="14"/>
      <c r="K43" s="14"/>
    </row>
    <row r="44" spans="2:11" ht="32.25" customHeight="1" x14ac:dyDescent="0.2">
      <c r="B44" s="337"/>
      <c r="C44" s="338"/>
      <c r="D44" s="338"/>
      <c r="E44" s="338"/>
      <c r="F44" s="338"/>
      <c r="G44" s="338"/>
      <c r="H44" s="338"/>
      <c r="I44" s="339"/>
      <c r="J44" s="14"/>
      <c r="K44" s="14"/>
    </row>
    <row r="45" spans="2:11" ht="32.25" customHeight="1" x14ac:dyDescent="0.2">
      <c r="B45" s="340"/>
      <c r="C45" s="341"/>
      <c r="D45" s="341"/>
      <c r="E45" s="341"/>
      <c r="F45" s="341"/>
      <c r="G45" s="341"/>
      <c r="H45" s="341"/>
      <c r="I45" s="342"/>
      <c r="J45" s="37"/>
      <c r="K45" s="37"/>
    </row>
    <row r="46" spans="2:11" ht="32.25" customHeight="1" x14ac:dyDescent="0.2">
      <c r="B46" s="340"/>
      <c r="C46" s="341"/>
      <c r="D46" s="341"/>
      <c r="E46" s="341"/>
      <c r="F46" s="341"/>
      <c r="G46" s="341"/>
      <c r="H46" s="341"/>
      <c r="I46" s="342"/>
      <c r="J46" s="37"/>
      <c r="K46" s="37"/>
    </row>
    <row r="47" spans="2:11" ht="32.25" customHeight="1" x14ac:dyDescent="0.2">
      <c r="B47" s="340"/>
      <c r="C47" s="341"/>
      <c r="D47" s="341"/>
      <c r="E47" s="341"/>
      <c r="F47" s="341"/>
      <c r="G47" s="341"/>
      <c r="H47" s="341"/>
      <c r="I47" s="342"/>
      <c r="J47" s="37"/>
      <c r="K47" s="37"/>
    </row>
    <row r="48" spans="2:11" ht="32.25" customHeight="1" x14ac:dyDescent="0.2">
      <c r="B48" s="343"/>
      <c r="C48" s="344"/>
      <c r="D48" s="344"/>
      <c r="E48" s="344"/>
      <c r="F48" s="344"/>
      <c r="G48" s="344"/>
      <c r="H48" s="344"/>
      <c r="I48" s="345"/>
      <c r="J48" s="12"/>
      <c r="K48" s="12"/>
    </row>
    <row r="49" spans="2:11" ht="79.5" customHeight="1" x14ac:dyDescent="0.2">
      <c r="B49" s="18" t="s">
        <v>127</v>
      </c>
      <c r="C49" s="585"/>
      <c r="D49" s="586"/>
      <c r="E49" s="586"/>
      <c r="F49" s="586"/>
      <c r="G49" s="586"/>
      <c r="H49" s="586"/>
      <c r="I49" s="587"/>
      <c r="J49" s="38"/>
      <c r="K49" s="38"/>
    </row>
    <row r="50" spans="2:11" ht="26.25" customHeight="1" x14ac:dyDescent="0.2">
      <c r="B50" s="18" t="s">
        <v>128</v>
      </c>
      <c r="C50" s="588"/>
      <c r="D50" s="589"/>
      <c r="E50" s="589"/>
      <c r="F50" s="589"/>
      <c r="G50" s="589"/>
      <c r="H50" s="589"/>
      <c r="I50" s="590"/>
      <c r="J50" s="38"/>
      <c r="K50" s="38"/>
    </row>
    <row r="51" spans="2:11" ht="64.5" customHeight="1" x14ac:dyDescent="0.2">
      <c r="B51" s="112" t="s">
        <v>129</v>
      </c>
      <c r="C51" s="585"/>
      <c r="D51" s="586"/>
      <c r="E51" s="586"/>
      <c r="F51" s="586"/>
      <c r="G51" s="586"/>
      <c r="H51" s="586"/>
      <c r="I51" s="587"/>
      <c r="J51" s="38"/>
      <c r="K51" s="38"/>
    </row>
    <row r="52" spans="2:11" ht="29.25" customHeight="1" x14ac:dyDescent="0.2">
      <c r="B52" s="362" t="s">
        <v>130</v>
      </c>
      <c r="C52" s="363"/>
      <c r="D52" s="363"/>
      <c r="E52" s="363"/>
      <c r="F52" s="363"/>
      <c r="G52" s="363"/>
      <c r="H52" s="363"/>
      <c r="I52" s="364"/>
      <c r="J52" s="38"/>
      <c r="K52" s="38"/>
    </row>
    <row r="53" spans="2:11" ht="33" customHeight="1" x14ac:dyDescent="0.2">
      <c r="B53" s="372" t="s">
        <v>131</v>
      </c>
      <c r="C53" s="111" t="s">
        <v>132</v>
      </c>
      <c r="D53" s="373" t="s">
        <v>133</v>
      </c>
      <c r="E53" s="373"/>
      <c r="F53" s="373"/>
      <c r="G53" s="373" t="s">
        <v>134</v>
      </c>
      <c r="H53" s="373"/>
      <c r="I53" s="374"/>
      <c r="J53" s="39"/>
      <c r="K53" s="39"/>
    </row>
    <row r="54" spans="2:11" ht="31.5" customHeight="1" x14ac:dyDescent="0.2">
      <c r="B54" s="372"/>
      <c r="C54" s="107"/>
      <c r="D54" s="367"/>
      <c r="E54" s="367"/>
      <c r="F54" s="367"/>
      <c r="G54" s="375"/>
      <c r="H54" s="375"/>
      <c r="I54" s="376"/>
      <c r="J54" s="39"/>
      <c r="K54" s="39"/>
    </row>
    <row r="55" spans="2:11" ht="31.5" customHeight="1" x14ac:dyDescent="0.2">
      <c r="B55" s="112" t="s">
        <v>135</v>
      </c>
      <c r="C55" s="583" t="s">
        <v>173</v>
      </c>
      <c r="D55" s="584"/>
      <c r="E55" s="389" t="s">
        <v>136</v>
      </c>
      <c r="F55" s="389"/>
      <c r="G55" s="388" t="s">
        <v>158</v>
      </c>
      <c r="H55" s="388"/>
      <c r="I55" s="390"/>
      <c r="J55" s="41"/>
      <c r="K55" s="41"/>
    </row>
    <row r="56" spans="2:11" ht="31.5" customHeight="1" x14ac:dyDescent="0.2">
      <c r="B56" s="112" t="s">
        <v>137</v>
      </c>
      <c r="C56" s="367" t="str">
        <f>+'[3]HV 1'!C56:D56</f>
        <v>NICOLAS ADOLFO CORREAL HUERTAS</v>
      </c>
      <c r="D56" s="367"/>
      <c r="E56" s="391" t="s">
        <v>138</v>
      </c>
      <c r="F56" s="391"/>
      <c r="G56" s="388" t="str">
        <f>+'[7]HV 1'!G59:I59</f>
        <v>DIANA VIDAL</v>
      </c>
      <c r="H56" s="388"/>
      <c r="I56" s="390"/>
      <c r="J56" s="41"/>
      <c r="K56" s="41"/>
    </row>
    <row r="57" spans="2:11" ht="31.5" customHeight="1" x14ac:dyDescent="0.2">
      <c r="B57" s="112" t="s">
        <v>139</v>
      </c>
      <c r="C57" s="367"/>
      <c r="D57" s="367"/>
      <c r="E57" s="377" t="s">
        <v>140</v>
      </c>
      <c r="F57" s="378"/>
      <c r="G57" s="381"/>
      <c r="H57" s="382"/>
      <c r="I57" s="383"/>
      <c r="J57" s="42"/>
      <c r="K57" s="42"/>
    </row>
    <row r="58" spans="2:11" ht="31.5" customHeight="1" thickBot="1" x14ac:dyDescent="0.25">
      <c r="B58" s="78" t="s">
        <v>141</v>
      </c>
      <c r="C58" s="387"/>
      <c r="D58" s="387"/>
      <c r="E58" s="379"/>
      <c r="F58" s="380"/>
      <c r="G58" s="384"/>
      <c r="H58" s="385"/>
      <c r="I58" s="386"/>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formula1>$M$15:$M$18</formula1>
    </dataValidation>
    <dataValidation type="list" allowBlank="1" showInputMessage="1" showErrorMessage="1" sqref="C12:F12">
      <formula1>$M$9:$M$12</formula1>
    </dataValidation>
    <dataValidation type="list" allowBlank="1" showInputMessage="1" showErrorMessage="1" sqref="K15">
      <formula1>O20:O22</formula1>
    </dataValidation>
    <dataValidation type="list" allowBlank="1" showInputMessage="1" showErrorMessage="1" sqref="H15:J15">
      <formula1>M20:M22</formula1>
    </dataValidation>
    <dataValidation type="list" allowBlank="1" showInputMessage="1" showErrorMessage="1" sqref="J13:K13">
      <formula1>$M$24:$M$31</formula1>
    </dataValidation>
    <dataValidation type="list" allowBlank="1" showInputMessage="1" showErrorMessage="1" sqref="C13:I13">
      <formula1>$N$17:$N$24</formula1>
    </dataValidation>
    <dataValidation type="list" allowBlank="1" showInputMessage="1" showErrorMessage="1" sqref="H16:I16">
      <formula1>$N$8:$N$11</formula1>
    </dataValidation>
    <dataValidation type="list" allowBlank="1" showInputMessage="1" showErrorMessage="1" sqref="C10 I1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
  <sheetViews>
    <sheetView topLeftCell="A7" workbookViewId="0">
      <selection activeCell="B14" sqref="B14:K19"/>
    </sheetView>
  </sheetViews>
  <sheetFormatPr baseColWidth="10" defaultRowHeight="15" x14ac:dyDescent="0.25"/>
  <cols>
    <col min="1" max="1" width="1.42578125" customWidth="1"/>
    <col min="2" max="2" width="20.140625" style="56" customWidth="1"/>
    <col min="3" max="3" width="34.42578125" customWidth="1"/>
    <col min="4" max="4" width="14.42578125" customWidth="1"/>
    <col min="5" max="5" width="5.85546875" customWidth="1"/>
    <col min="6" max="6" width="47" customWidth="1"/>
    <col min="7" max="8" width="16.140625" customWidth="1"/>
    <col min="9" max="9" width="16.42578125" customWidth="1"/>
    <col min="10" max="10" width="15.4257812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396"/>
      <c r="C1" s="399" t="s">
        <v>24</v>
      </c>
      <c r="D1" s="400"/>
      <c r="E1" s="400"/>
      <c r="F1" s="400"/>
      <c r="G1" s="400"/>
      <c r="H1" s="401"/>
      <c r="I1" s="402"/>
      <c r="J1" s="403"/>
    </row>
    <row r="2" spans="2:11" ht="18" customHeight="1" thickBot="1" x14ac:dyDescent="0.3">
      <c r="B2" s="397"/>
      <c r="C2" s="399" t="s">
        <v>25</v>
      </c>
      <c r="D2" s="400"/>
      <c r="E2" s="400"/>
      <c r="F2" s="400"/>
      <c r="G2" s="400"/>
      <c r="H2" s="401"/>
      <c r="I2" s="404"/>
      <c r="J2" s="405"/>
    </row>
    <row r="3" spans="2:11" ht="18" customHeight="1" thickBot="1" x14ac:dyDescent="0.3">
      <c r="B3" s="397"/>
      <c r="C3" s="399" t="s">
        <v>183</v>
      </c>
      <c r="D3" s="400"/>
      <c r="E3" s="400"/>
      <c r="F3" s="400"/>
      <c r="G3" s="400"/>
      <c r="H3" s="401"/>
      <c r="I3" s="404"/>
      <c r="J3" s="405"/>
    </row>
    <row r="4" spans="2:11" ht="18" customHeight="1" thickBot="1" x14ac:dyDescent="0.3">
      <c r="B4" s="398"/>
      <c r="C4" s="399" t="s">
        <v>143</v>
      </c>
      <c r="D4" s="400"/>
      <c r="E4" s="400"/>
      <c r="F4" s="401"/>
      <c r="G4" s="408" t="s">
        <v>190</v>
      </c>
      <c r="H4" s="409"/>
      <c r="I4" s="406"/>
      <c r="J4" s="407"/>
    </row>
    <row r="5" spans="2:11" ht="18" customHeight="1" thickBot="1" x14ac:dyDescent="0.3">
      <c r="B5" s="53"/>
      <c r="C5" s="10"/>
      <c r="D5" s="10"/>
      <c r="E5" s="10"/>
      <c r="F5" s="10"/>
      <c r="G5" s="10"/>
      <c r="H5" s="10"/>
      <c r="I5" s="10"/>
      <c r="J5" s="54"/>
    </row>
    <row r="6" spans="2:11" ht="51.75" customHeight="1" thickBot="1" x14ac:dyDescent="0.3">
      <c r="B6" s="1" t="s">
        <v>199</v>
      </c>
      <c r="C6" s="412" t="str">
        <f>+'[5]Sección 1. Metas - Magnitud'!C7</f>
        <v>1032 - Gestión y control de tránsito y transporte</v>
      </c>
      <c r="D6" s="413"/>
      <c r="E6" s="414"/>
      <c r="F6" s="55"/>
      <c r="G6" s="10"/>
      <c r="H6" s="10"/>
      <c r="I6" s="10"/>
      <c r="J6" s="54"/>
    </row>
    <row r="7" spans="2:11" ht="32.25" customHeight="1" thickBot="1" x14ac:dyDescent="0.3">
      <c r="B7" s="2" t="s">
        <v>0</v>
      </c>
      <c r="C7" s="412" t="str">
        <f>+'[5]Sección 1. Metas - Magnitud'!C8:F8</f>
        <v>Dirección de Control y Vigilancia</v>
      </c>
      <c r="D7" s="413"/>
      <c r="E7" s="414"/>
      <c r="F7" s="55"/>
      <c r="G7" s="10"/>
      <c r="H7" s="10"/>
      <c r="I7" s="10"/>
      <c r="J7" s="54"/>
    </row>
    <row r="8" spans="2:11" ht="32.25" customHeight="1" thickBot="1" x14ac:dyDescent="0.3">
      <c r="B8" s="2" t="s">
        <v>144</v>
      </c>
      <c r="C8" s="412" t="str">
        <f>+'[5]Sección 1. Metas - Magnitud'!C9:F9</f>
        <v>Subsecretaría de Servicios de la Movilidad</v>
      </c>
      <c r="D8" s="413"/>
      <c r="E8" s="414"/>
      <c r="F8" s="4"/>
      <c r="G8" s="10"/>
      <c r="H8" s="10"/>
      <c r="I8" s="10"/>
      <c r="J8" s="54"/>
    </row>
    <row r="9" spans="2:11" ht="33.75" customHeight="1" thickBot="1" x14ac:dyDescent="0.3">
      <c r="B9" s="2" t="s">
        <v>28</v>
      </c>
      <c r="C9" s="412" t="s">
        <v>184</v>
      </c>
      <c r="D9" s="413"/>
      <c r="E9" s="414"/>
      <c r="F9" s="55"/>
      <c r="G9" s="10"/>
      <c r="H9" s="10"/>
      <c r="I9" s="10"/>
      <c r="J9" s="54"/>
    </row>
    <row r="10" spans="2:11" ht="33.75" customHeight="1" thickBot="1" x14ac:dyDescent="0.3">
      <c r="B10" s="100" t="s">
        <v>197</v>
      </c>
      <c r="C10" s="412" t="str">
        <f>+'[7]HV 14'!F9</f>
        <v>14. Realizar 241 visitas administrativas y de seguimiento a empresas prestadoras del servicio público de transporte.</v>
      </c>
      <c r="D10" s="413"/>
      <c r="E10" s="414"/>
      <c r="F10" s="55"/>
      <c r="G10" s="10"/>
      <c r="H10" s="10"/>
      <c r="I10" s="10"/>
      <c r="J10" s="54"/>
    </row>
    <row r="11" spans="2:11" ht="34.5" customHeight="1" x14ac:dyDescent="0.25"/>
    <row r="12" spans="2:11" ht="21.75" customHeight="1" x14ac:dyDescent="0.25">
      <c r="B12" s="422" t="s">
        <v>218</v>
      </c>
      <c r="C12" s="423"/>
      <c r="D12" s="423"/>
      <c r="E12" s="423"/>
      <c r="F12" s="423"/>
      <c r="G12" s="423"/>
      <c r="H12" s="424"/>
      <c r="I12" s="612" t="s">
        <v>145</v>
      </c>
      <c r="J12" s="613"/>
      <c r="K12" s="613"/>
    </row>
    <row r="13" spans="2:11" s="57" customFormat="1" ht="30" customHeight="1" x14ac:dyDescent="0.25">
      <c r="B13" s="125" t="s">
        <v>146</v>
      </c>
      <c r="C13" s="125" t="s">
        <v>147</v>
      </c>
      <c r="D13" s="125" t="s">
        <v>196</v>
      </c>
      <c r="E13" s="125" t="s">
        <v>148</v>
      </c>
      <c r="F13" s="125" t="s">
        <v>149</v>
      </c>
      <c r="G13" s="125" t="s">
        <v>191</v>
      </c>
      <c r="H13" s="125" t="s">
        <v>192</v>
      </c>
      <c r="I13" s="124" t="s">
        <v>193</v>
      </c>
      <c r="J13" s="124" t="s">
        <v>194</v>
      </c>
      <c r="K13" s="124" t="s">
        <v>195</v>
      </c>
    </row>
    <row r="14" spans="2:11" s="57" customFormat="1" x14ac:dyDescent="0.25">
      <c r="B14" s="143"/>
      <c r="C14" s="144"/>
      <c r="D14" s="145"/>
      <c r="E14" s="146"/>
      <c r="F14" s="144"/>
      <c r="G14" s="145"/>
      <c r="H14" s="147"/>
      <c r="I14" s="148"/>
      <c r="J14" s="149"/>
      <c r="K14" s="146"/>
    </row>
    <row r="15" spans="2:11" ht="165" customHeight="1" x14ac:dyDescent="0.25">
      <c r="B15" s="143"/>
      <c r="C15" s="150"/>
      <c r="D15" s="145"/>
      <c r="E15" s="151"/>
      <c r="F15" s="152"/>
      <c r="G15" s="145"/>
      <c r="H15" s="147"/>
      <c r="I15" s="148"/>
      <c r="J15" s="149"/>
      <c r="K15" s="610"/>
    </row>
    <row r="16" spans="2:11" x14ac:dyDescent="0.25">
      <c r="B16" s="143"/>
      <c r="C16" s="144"/>
      <c r="D16" s="145"/>
      <c r="E16" s="146"/>
      <c r="F16" s="144"/>
      <c r="G16" s="145"/>
      <c r="H16" s="147"/>
      <c r="I16" s="148"/>
      <c r="J16" s="149"/>
      <c r="K16" s="611"/>
    </row>
    <row r="17" spans="2:12" x14ac:dyDescent="0.25">
      <c r="B17" s="143"/>
      <c r="C17" s="153"/>
      <c r="D17" s="145"/>
      <c r="E17" s="146"/>
      <c r="F17" s="153"/>
      <c r="G17" s="145"/>
      <c r="H17" s="154"/>
      <c r="I17" s="148"/>
      <c r="J17" s="149"/>
      <c r="K17" s="146"/>
    </row>
    <row r="18" spans="2:12" x14ac:dyDescent="0.25">
      <c r="B18" s="143"/>
      <c r="C18" s="153"/>
      <c r="D18" s="145"/>
      <c r="E18" s="146"/>
      <c r="F18" s="153"/>
      <c r="G18" s="145"/>
      <c r="H18" s="154"/>
      <c r="I18" s="155"/>
      <c r="J18" s="149"/>
      <c r="K18" s="156"/>
    </row>
    <row r="19" spans="2:12" ht="15" customHeight="1" x14ac:dyDescent="0.25">
      <c r="B19" s="606" t="s">
        <v>17</v>
      </c>
      <c r="C19" s="607"/>
      <c r="D19" s="157">
        <f>SUM(D15:D16)</f>
        <v>0</v>
      </c>
      <c r="E19" s="608" t="s">
        <v>17</v>
      </c>
      <c r="F19" s="609"/>
      <c r="G19" s="157">
        <v>1</v>
      </c>
      <c r="H19" s="158"/>
      <c r="I19" s="159">
        <f>SUM(I14:I18)</f>
        <v>0</v>
      </c>
      <c r="J19" s="160"/>
      <c r="K19" s="160"/>
    </row>
    <row r="23" spans="2:12" x14ac:dyDescent="0.25">
      <c r="L23" s="132"/>
    </row>
    <row r="24" spans="2:12" x14ac:dyDescent="0.25">
      <c r="L24" s="132"/>
    </row>
    <row r="25" spans="2:12" x14ac:dyDescent="0.25">
      <c r="L25" s="132"/>
    </row>
    <row r="26" spans="2:12" x14ac:dyDescent="0.25">
      <c r="L26" s="132"/>
    </row>
    <row r="27" spans="2:12" x14ac:dyDescent="0.25">
      <c r="L27" s="132"/>
    </row>
    <row r="28" spans="2:12" x14ac:dyDescent="0.25">
      <c r="L28" s="132"/>
    </row>
    <row r="30" spans="2:12" x14ac:dyDescent="0.25">
      <c r="L30" s="133"/>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9:N27"/>
  <sheetViews>
    <sheetView workbookViewId="0">
      <selection activeCell="G36" sqref="G36"/>
    </sheetView>
  </sheetViews>
  <sheetFormatPr baseColWidth="10" defaultRowHeight="15" x14ac:dyDescent="0.25"/>
  <sheetData>
    <row r="9" spans="10:12" x14ac:dyDescent="0.25">
      <c r="K9" s="131" t="s">
        <v>213</v>
      </c>
      <c r="L9" s="131" t="s">
        <v>214</v>
      </c>
    </row>
    <row r="10" spans="10:12" x14ac:dyDescent="0.25">
      <c r="J10" s="128" t="s">
        <v>208</v>
      </c>
      <c r="K10" s="128">
        <v>77</v>
      </c>
      <c r="L10" s="128">
        <v>2</v>
      </c>
    </row>
    <row r="11" spans="10:12" x14ac:dyDescent="0.25">
      <c r="J11" s="102"/>
      <c r="K11" s="102"/>
      <c r="L11" s="102">
        <v>37</v>
      </c>
    </row>
    <row r="12" spans="10:12" x14ac:dyDescent="0.25">
      <c r="J12" s="102"/>
      <c r="K12" s="102"/>
      <c r="L12" s="102">
        <v>43</v>
      </c>
    </row>
    <row r="13" spans="10:12" x14ac:dyDescent="0.25">
      <c r="K13" s="102" t="s">
        <v>4</v>
      </c>
      <c r="L13" s="126">
        <f>SUM(L10:L12)</f>
        <v>82</v>
      </c>
    </row>
    <row r="14" spans="10:12" x14ac:dyDescent="0.25">
      <c r="J14" s="128" t="s">
        <v>209</v>
      </c>
      <c r="K14" s="128">
        <v>115</v>
      </c>
      <c r="L14" s="128">
        <v>16</v>
      </c>
    </row>
    <row r="15" spans="10:12" x14ac:dyDescent="0.25">
      <c r="J15" s="102"/>
      <c r="K15" s="102"/>
      <c r="L15" s="102">
        <v>27</v>
      </c>
    </row>
    <row r="16" spans="10:12" x14ac:dyDescent="0.25">
      <c r="J16" s="102"/>
      <c r="K16" s="102"/>
      <c r="L16" s="102">
        <v>10</v>
      </c>
    </row>
    <row r="17" spans="10:14" x14ac:dyDescent="0.25">
      <c r="J17" s="102"/>
      <c r="K17" s="102" t="s">
        <v>4</v>
      </c>
      <c r="L17" s="126">
        <f>SUM(L14:L16)</f>
        <v>53</v>
      </c>
    </row>
    <row r="18" spans="10:14" x14ac:dyDescent="0.25">
      <c r="J18" s="128" t="s">
        <v>210</v>
      </c>
      <c r="K18" s="128">
        <v>7</v>
      </c>
      <c r="L18" s="128">
        <v>13</v>
      </c>
    </row>
    <row r="19" spans="10:14" x14ac:dyDescent="0.25">
      <c r="J19" s="102"/>
      <c r="K19" s="102"/>
      <c r="L19" s="102">
        <v>14</v>
      </c>
    </row>
    <row r="20" spans="10:14" x14ac:dyDescent="0.25">
      <c r="J20" s="102"/>
      <c r="K20" s="102"/>
      <c r="L20" s="102">
        <v>10</v>
      </c>
    </row>
    <row r="21" spans="10:14" x14ac:dyDescent="0.25">
      <c r="J21" s="102"/>
      <c r="K21" s="102" t="s">
        <v>4</v>
      </c>
      <c r="L21" s="126">
        <f>SUM(L18:L20)</f>
        <v>37</v>
      </c>
    </row>
    <row r="22" spans="10:14" x14ac:dyDescent="0.25">
      <c r="J22" s="128" t="s">
        <v>211</v>
      </c>
      <c r="K22" s="128">
        <v>52</v>
      </c>
      <c r="L22" s="128">
        <v>10</v>
      </c>
    </row>
    <row r="23" spans="10:14" x14ac:dyDescent="0.25">
      <c r="J23" s="102"/>
      <c r="K23" s="102"/>
      <c r="L23" s="102">
        <v>0</v>
      </c>
    </row>
    <row r="24" spans="10:14" x14ac:dyDescent="0.25">
      <c r="J24" s="102"/>
      <c r="K24" s="102"/>
      <c r="L24" s="102">
        <v>59</v>
      </c>
    </row>
    <row r="25" spans="10:14" x14ac:dyDescent="0.25">
      <c r="J25" s="102"/>
      <c r="K25" s="102" t="s">
        <v>4</v>
      </c>
      <c r="L25" s="126">
        <f>SUM(L22:L24)</f>
        <v>69</v>
      </c>
    </row>
    <row r="27" spans="10:14" x14ac:dyDescent="0.25">
      <c r="J27" s="129" t="s">
        <v>212</v>
      </c>
      <c r="K27" s="129">
        <f>SUM(K10:K22)</f>
        <v>251</v>
      </c>
      <c r="L27" s="129">
        <f>+L13+L17+L21+L25</f>
        <v>241</v>
      </c>
      <c r="M27" s="130">
        <f>+L27/K27</f>
        <v>0.96015936254980083</v>
      </c>
      <c r="N27" s="127"/>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X68"/>
  <sheetViews>
    <sheetView topLeftCell="A37" zoomScale="90" zoomScaleNormal="90" workbookViewId="0">
      <selection activeCell="C51" sqref="C51:I51"/>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1" width="22.42578125" style="7" customWidth="1"/>
    <col min="12" max="24" width="11.42578125" style="3"/>
    <col min="25" max="16384" width="11.42578125" style="7"/>
  </cols>
  <sheetData>
    <row r="1" spans="2:14" ht="6" customHeight="1" thickBot="1" x14ac:dyDescent="0.25"/>
    <row r="2" spans="2:14" ht="25.5" customHeight="1" x14ac:dyDescent="0.2">
      <c r="B2" s="293"/>
      <c r="C2" s="291" t="s">
        <v>24</v>
      </c>
      <c r="D2" s="291"/>
      <c r="E2" s="291"/>
      <c r="F2" s="291"/>
      <c r="G2" s="291"/>
      <c r="H2" s="291"/>
      <c r="I2" s="295"/>
      <c r="J2" s="10"/>
      <c r="K2" s="10"/>
      <c r="M2" s="11" t="s">
        <v>47</v>
      </c>
    </row>
    <row r="3" spans="2:14" ht="25.5" customHeight="1" x14ac:dyDescent="0.2">
      <c r="B3" s="294"/>
      <c r="C3" s="292" t="s">
        <v>25</v>
      </c>
      <c r="D3" s="292"/>
      <c r="E3" s="292"/>
      <c r="F3" s="292"/>
      <c r="G3" s="292"/>
      <c r="H3" s="292"/>
      <c r="I3" s="296"/>
      <c r="J3" s="10"/>
      <c r="K3" s="10"/>
      <c r="M3" s="11" t="s">
        <v>48</v>
      </c>
    </row>
    <row r="4" spans="2:14" ht="25.5" customHeight="1" x14ac:dyDescent="0.2">
      <c r="B4" s="294"/>
      <c r="C4" s="292" t="s">
        <v>49</v>
      </c>
      <c r="D4" s="292"/>
      <c r="E4" s="292"/>
      <c r="F4" s="292"/>
      <c r="G4" s="292"/>
      <c r="H4" s="292"/>
      <c r="I4" s="296"/>
      <c r="J4" s="10"/>
      <c r="K4" s="10"/>
      <c r="M4" s="11" t="s">
        <v>50</v>
      </c>
    </row>
    <row r="5" spans="2:14" ht="25.5" customHeight="1" x14ac:dyDescent="0.2">
      <c r="B5" s="294"/>
      <c r="C5" s="292" t="s">
        <v>51</v>
      </c>
      <c r="D5" s="292"/>
      <c r="E5" s="292"/>
      <c r="F5" s="292"/>
      <c r="G5" s="297" t="s">
        <v>52</v>
      </c>
      <c r="H5" s="297"/>
      <c r="I5" s="296"/>
      <c r="J5" s="10"/>
      <c r="K5" s="10"/>
      <c r="M5" s="11" t="s">
        <v>53</v>
      </c>
    </row>
    <row r="6" spans="2:14" ht="23.25" customHeight="1" x14ac:dyDescent="0.2">
      <c r="B6" s="298" t="s">
        <v>54</v>
      </c>
      <c r="C6" s="299"/>
      <c r="D6" s="299"/>
      <c r="E6" s="299"/>
      <c r="F6" s="299"/>
      <c r="G6" s="299"/>
      <c r="H6" s="299"/>
      <c r="I6" s="300"/>
      <c r="J6" s="12"/>
      <c r="K6" s="12"/>
    </row>
    <row r="7" spans="2:14" ht="24" customHeight="1" x14ac:dyDescent="0.2">
      <c r="B7" s="301" t="s">
        <v>55</v>
      </c>
      <c r="C7" s="302"/>
      <c r="D7" s="302"/>
      <c r="E7" s="302"/>
      <c r="F7" s="302"/>
      <c r="G7" s="302"/>
      <c r="H7" s="302"/>
      <c r="I7" s="303"/>
      <c r="J7" s="13"/>
      <c r="K7" s="13"/>
    </row>
    <row r="8" spans="2:14" ht="24" customHeight="1" x14ac:dyDescent="0.2">
      <c r="B8" s="304" t="s">
        <v>56</v>
      </c>
      <c r="C8" s="305"/>
      <c r="D8" s="305"/>
      <c r="E8" s="305"/>
      <c r="F8" s="305"/>
      <c r="G8" s="305"/>
      <c r="H8" s="305"/>
      <c r="I8" s="306"/>
      <c r="J8" s="14"/>
      <c r="K8" s="14"/>
      <c r="N8" s="6" t="s">
        <v>57</v>
      </c>
    </row>
    <row r="9" spans="2:14" ht="30.75" customHeight="1" x14ac:dyDescent="0.2">
      <c r="B9" s="98" t="s">
        <v>58</v>
      </c>
      <c r="C9" s="59">
        <v>231</v>
      </c>
      <c r="D9" s="312" t="s">
        <v>59</v>
      </c>
      <c r="E9" s="312"/>
      <c r="F9" s="313" t="s">
        <v>201</v>
      </c>
      <c r="G9" s="314"/>
      <c r="H9" s="314"/>
      <c r="I9" s="315"/>
      <c r="J9" s="15"/>
      <c r="K9" s="15"/>
      <c r="M9" s="11" t="s">
        <v>60</v>
      </c>
      <c r="N9" s="6" t="s">
        <v>61</v>
      </c>
    </row>
    <row r="10" spans="2:14" ht="30.75" customHeight="1" x14ac:dyDescent="0.2">
      <c r="B10" s="18" t="s">
        <v>62</v>
      </c>
      <c r="C10" s="60" t="s">
        <v>81</v>
      </c>
      <c r="D10" s="316" t="s">
        <v>63</v>
      </c>
      <c r="E10" s="317"/>
      <c r="F10" s="307" t="s">
        <v>155</v>
      </c>
      <c r="G10" s="308"/>
      <c r="H10" s="16" t="s">
        <v>64</v>
      </c>
      <c r="I10" s="113" t="s">
        <v>81</v>
      </c>
      <c r="J10" s="17"/>
      <c r="K10" s="17"/>
      <c r="M10" s="11" t="s">
        <v>65</v>
      </c>
      <c r="N10" s="6" t="s">
        <v>66</v>
      </c>
    </row>
    <row r="11" spans="2:14" ht="30.75" customHeight="1" x14ac:dyDescent="0.2">
      <c r="B11" s="18" t="s">
        <v>67</v>
      </c>
      <c r="C11" s="309" t="s">
        <v>156</v>
      </c>
      <c r="D11" s="309"/>
      <c r="E11" s="309"/>
      <c r="F11" s="309"/>
      <c r="G11" s="16" t="s">
        <v>68</v>
      </c>
      <c r="H11" s="310">
        <v>1032</v>
      </c>
      <c r="I11" s="311"/>
      <c r="J11" s="19"/>
      <c r="K11" s="19"/>
      <c r="M11" s="11" t="s">
        <v>69</v>
      </c>
      <c r="N11" s="6" t="s">
        <v>70</v>
      </c>
    </row>
    <row r="12" spans="2:14" ht="30.75" customHeight="1" x14ac:dyDescent="0.2">
      <c r="B12" s="18" t="s">
        <v>71</v>
      </c>
      <c r="C12" s="318" t="s">
        <v>65</v>
      </c>
      <c r="D12" s="318"/>
      <c r="E12" s="318"/>
      <c r="F12" s="318"/>
      <c r="G12" s="16" t="s">
        <v>72</v>
      </c>
      <c r="H12" s="319" t="s">
        <v>157</v>
      </c>
      <c r="I12" s="320"/>
      <c r="J12" s="20"/>
      <c r="K12" s="20"/>
      <c r="M12" s="21" t="s">
        <v>73</v>
      </c>
    </row>
    <row r="13" spans="2:14" ht="30.75" customHeight="1" x14ac:dyDescent="0.2">
      <c r="B13" s="18" t="s">
        <v>74</v>
      </c>
      <c r="C13" s="321" t="s">
        <v>45</v>
      </c>
      <c r="D13" s="321"/>
      <c r="E13" s="321"/>
      <c r="F13" s="321"/>
      <c r="G13" s="321"/>
      <c r="H13" s="321"/>
      <c r="I13" s="322"/>
      <c r="J13" s="22"/>
      <c r="K13" s="22"/>
      <c r="M13" s="21"/>
    </row>
    <row r="14" spans="2:14" ht="30.75" customHeight="1" x14ac:dyDescent="0.2">
      <c r="B14" s="18" t="s">
        <v>75</v>
      </c>
      <c r="C14" s="307" t="s">
        <v>202</v>
      </c>
      <c r="D14" s="308"/>
      <c r="E14" s="308"/>
      <c r="F14" s="308"/>
      <c r="G14" s="308"/>
      <c r="H14" s="308"/>
      <c r="I14" s="323"/>
      <c r="J14" s="17"/>
      <c r="K14" s="17"/>
      <c r="M14" s="21"/>
      <c r="N14" s="6" t="s">
        <v>76</v>
      </c>
    </row>
    <row r="15" spans="2:14" ht="30.75" customHeight="1" x14ac:dyDescent="0.2">
      <c r="B15" s="18" t="s">
        <v>77</v>
      </c>
      <c r="C15" s="324" t="s">
        <v>203</v>
      </c>
      <c r="D15" s="324"/>
      <c r="E15" s="324"/>
      <c r="F15" s="324"/>
      <c r="G15" s="16" t="s">
        <v>78</v>
      </c>
      <c r="H15" s="325" t="s">
        <v>91</v>
      </c>
      <c r="I15" s="326"/>
      <c r="J15" s="17"/>
      <c r="K15" s="17"/>
      <c r="M15" s="21" t="s">
        <v>80</v>
      </c>
      <c r="N15" s="6" t="s">
        <v>81</v>
      </c>
    </row>
    <row r="16" spans="2:14" ht="30.75" customHeight="1" x14ac:dyDescent="0.2">
      <c r="B16" s="18" t="s">
        <v>82</v>
      </c>
      <c r="C16" s="327" t="s">
        <v>215</v>
      </c>
      <c r="D16" s="328"/>
      <c r="E16" s="328"/>
      <c r="F16" s="328"/>
      <c r="G16" s="16" t="s">
        <v>83</v>
      </c>
      <c r="H16" s="325" t="s">
        <v>70</v>
      </c>
      <c r="I16" s="326"/>
      <c r="J16" s="17"/>
      <c r="K16" s="17"/>
      <c r="M16" s="21" t="s">
        <v>84</v>
      </c>
    </row>
    <row r="17" spans="2:14" ht="36" customHeight="1" x14ac:dyDescent="0.2">
      <c r="B17" s="18" t="s">
        <v>85</v>
      </c>
      <c r="C17" s="321" t="s">
        <v>204</v>
      </c>
      <c r="D17" s="321"/>
      <c r="E17" s="321"/>
      <c r="F17" s="321"/>
      <c r="G17" s="321"/>
      <c r="H17" s="321"/>
      <c r="I17" s="322"/>
      <c r="J17" s="22"/>
      <c r="K17" s="22"/>
      <c r="M17" s="21" t="s">
        <v>86</v>
      </c>
      <c r="N17" s="6" t="s">
        <v>39</v>
      </c>
    </row>
    <row r="18" spans="2:14" ht="30.75" customHeight="1" x14ac:dyDescent="0.2">
      <c r="B18" s="18" t="s">
        <v>87</v>
      </c>
      <c r="C18" s="324" t="s">
        <v>163</v>
      </c>
      <c r="D18" s="324"/>
      <c r="E18" s="324"/>
      <c r="F18" s="324"/>
      <c r="G18" s="324"/>
      <c r="H18" s="324"/>
      <c r="I18" s="329"/>
      <c r="J18" s="23"/>
      <c r="K18" s="23"/>
      <c r="M18" s="21" t="s">
        <v>88</v>
      </c>
      <c r="N18" s="6" t="s">
        <v>40</v>
      </c>
    </row>
    <row r="19" spans="2:14" ht="30.75" customHeight="1" x14ac:dyDescent="0.2">
      <c r="B19" s="18" t="s">
        <v>89</v>
      </c>
      <c r="C19" s="324" t="s">
        <v>159</v>
      </c>
      <c r="D19" s="324"/>
      <c r="E19" s="324"/>
      <c r="F19" s="324"/>
      <c r="G19" s="324"/>
      <c r="H19" s="324"/>
      <c r="I19" s="329"/>
      <c r="J19" s="24"/>
      <c r="K19" s="24"/>
      <c r="M19" s="21"/>
      <c r="N19" s="6" t="s">
        <v>41</v>
      </c>
    </row>
    <row r="20" spans="2:14" ht="30.75" customHeight="1" x14ac:dyDescent="0.2">
      <c r="B20" s="18" t="s">
        <v>90</v>
      </c>
      <c r="C20" s="330" t="s">
        <v>151</v>
      </c>
      <c r="D20" s="330"/>
      <c r="E20" s="330"/>
      <c r="F20" s="330"/>
      <c r="G20" s="330"/>
      <c r="H20" s="330"/>
      <c r="I20" s="331"/>
      <c r="J20" s="25"/>
      <c r="K20" s="25"/>
      <c r="M20" s="21" t="s">
        <v>91</v>
      </c>
      <c r="N20" s="6" t="s">
        <v>42</v>
      </c>
    </row>
    <row r="21" spans="2:14" ht="27.75" customHeight="1" x14ac:dyDescent="0.2">
      <c r="B21" s="332" t="s">
        <v>92</v>
      </c>
      <c r="C21" s="334" t="s">
        <v>93</v>
      </c>
      <c r="D21" s="334"/>
      <c r="E21" s="334"/>
      <c r="F21" s="335" t="s">
        <v>94</v>
      </c>
      <c r="G21" s="335"/>
      <c r="H21" s="335"/>
      <c r="I21" s="336"/>
      <c r="J21" s="26"/>
      <c r="K21" s="26"/>
      <c r="M21" s="21" t="s">
        <v>79</v>
      </c>
      <c r="N21" s="6" t="s">
        <v>43</v>
      </c>
    </row>
    <row r="22" spans="2:14" ht="27" customHeight="1" x14ac:dyDescent="0.2">
      <c r="B22" s="333"/>
      <c r="C22" s="324" t="s">
        <v>160</v>
      </c>
      <c r="D22" s="324"/>
      <c r="E22" s="324"/>
      <c r="F22" s="324" t="s">
        <v>161</v>
      </c>
      <c r="G22" s="324"/>
      <c r="H22" s="324"/>
      <c r="I22" s="329"/>
      <c r="J22" s="24"/>
      <c r="K22" s="24"/>
      <c r="M22" s="21" t="s">
        <v>95</v>
      </c>
      <c r="N22" s="6" t="s">
        <v>44</v>
      </c>
    </row>
    <row r="23" spans="2:14" ht="39.75" customHeight="1" x14ac:dyDescent="0.2">
      <c r="B23" s="18" t="s">
        <v>96</v>
      </c>
      <c r="C23" s="325" t="s">
        <v>151</v>
      </c>
      <c r="D23" s="325"/>
      <c r="E23" s="325"/>
      <c r="F23" s="325" t="s">
        <v>151</v>
      </c>
      <c r="G23" s="325"/>
      <c r="H23" s="325"/>
      <c r="I23" s="326"/>
      <c r="J23" s="17"/>
      <c r="K23" s="17"/>
      <c r="M23" s="21"/>
      <c r="N23" s="6" t="s">
        <v>45</v>
      </c>
    </row>
    <row r="24" spans="2:14" ht="44.25" customHeight="1" x14ac:dyDescent="0.2">
      <c r="B24" s="18" t="s">
        <v>97</v>
      </c>
      <c r="C24" s="346" t="s">
        <v>205</v>
      </c>
      <c r="D24" s="347"/>
      <c r="E24" s="348"/>
      <c r="F24" s="313" t="s">
        <v>206</v>
      </c>
      <c r="G24" s="314"/>
      <c r="H24" s="314"/>
      <c r="I24" s="315"/>
      <c r="J24" s="23"/>
      <c r="K24" s="23"/>
      <c r="M24" s="27"/>
      <c r="N24" s="6" t="s">
        <v>46</v>
      </c>
    </row>
    <row r="25" spans="2:14" ht="29.25" customHeight="1" x14ac:dyDescent="0.2">
      <c r="B25" s="18" t="s">
        <v>98</v>
      </c>
      <c r="C25" s="349" t="s">
        <v>215</v>
      </c>
      <c r="D25" s="350"/>
      <c r="E25" s="351"/>
      <c r="F25" s="16" t="s">
        <v>99</v>
      </c>
      <c r="G25" s="352">
        <v>0.3</v>
      </c>
      <c r="H25" s="353"/>
      <c r="I25" s="354"/>
      <c r="J25" s="28"/>
      <c r="K25" s="28"/>
      <c r="M25" s="27"/>
    </row>
    <row r="26" spans="2:14" ht="27" customHeight="1" x14ac:dyDescent="0.2">
      <c r="B26" s="18" t="s">
        <v>100</v>
      </c>
      <c r="C26" s="313" t="s">
        <v>216</v>
      </c>
      <c r="D26" s="314"/>
      <c r="E26" s="355"/>
      <c r="F26" s="16" t="s">
        <v>101</v>
      </c>
      <c r="G26" s="356">
        <v>0.3</v>
      </c>
      <c r="H26" s="357"/>
      <c r="I26" s="358"/>
      <c r="J26" s="29"/>
      <c r="K26" s="29"/>
      <c r="M26" s="27"/>
    </row>
    <row r="27" spans="2:14" ht="47.25" customHeight="1" x14ac:dyDescent="0.2">
      <c r="B27" s="97" t="s">
        <v>102</v>
      </c>
      <c r="C27" s="359" t="s">
        <v>86</v>
      </c>
      <c r="D27" s="360"/>
      <c r="E27" s="361"/>
      <c r="F27" s="30" t="s">
        <v>103</v>
      </c>
      <c r="G27" s="356" t="s">
        <v>182</v>
      </c>
      <c r="H27" s="357"/>
      <c r="I27" s="358"/>
      <c r="J27" s="26"/>
      <c r="K27" s="26"/>
      <c r="M27" s="27"/>
    </row>
    <row r="28" spans="2:14" ht="30" customHeight="1" x14ac:dyDescent="0.2">
      <c r="B28" s="362" t="s">
        <v>104</v>
      </c>
      <c r="C28" s="363"/>
      <c r="D28" s="363"/>
      <c r="E28" s="363"/>
      <c r="F28" s="363"/>
      <c r="G28" s="363"/>
      <c r="H28" s="363"/>
      <c r="I28" s="364"/>
      <c r="J28" s="14"/>
      <c r="K28" s="14"/>
      <c r="M28" s="27"/>
    </row>
    <row r="29" spans="2:14" ht="56.25" customHeight="1" x14ac:dyDescent="0.2">
      <c r="B29" s="31" t="s">
        <v>105</v>
      </c>
      <c r="C29" s="32" t="s">
        <v>106</v>
      </c>
      <c r="D29" s="32" t="s">
        <v>107</v>
      </c>
      <c r="E29" s="32" t="s">
        <v>108</v>
      </c>
      <c r="F29" s="32" t="s">
        <v>109</v>
      </c>
      <c r="G29" s="33" t="s">
        <v>110</v>
      </c>
      <c r="H29" s="33" t="s">
        <v>111</v>
      </c>
      <c r="I29" s="34" t="s">
        <v>112</v>
      </c>
      <c r="J29" s="70" t="s">
        <v>162</v>
      </c>
      <c r="K29" s="24"/>
      <c r="M29" s="27"/>
    </row>
    <row r="30" spans="2:14" ht="19.5" customHeight="1" x14ac:dyDescent="0.2">
      <c r="B30" s="35" t="s">
        <v>113</v>
      </c>
      <c r="C30" s="71">
        <v>0</v>
      </c>
      <c r="D30" s="72">
        <f>+C30</f>
        <v>0</v>
      </c>
      <c r="E30" s="92">
        <v>0</v>
      </c>
      <c r="F30" s="73">
        <f>+E30</f>
        <v>0</v>
      </c>
      <c r="G30" s="50" t="e">
        <f>+C30/E30</f>
        <v>#DIV/0!</v>
      </c>
      <c r="H30" s="51" t="e">
        <f>+D30/F30</f>
        <v>#DIV/0!</v>
      </c>
      <c r="I30" s="52">
        <f>+D30/$G$26</f>
        <v>0</v>
      </c>
      <c r="J30" s="69">
        <v>0.99</v>
      </c>
      <c r="K30" s="36"/>
      <c r="M30" s="27"/>
    </row>
    <row r="31" spans="2:14" ht="19.5" customHeight="1" x14ac:dyDescent="0.2">
      <c r="B31" s="35" t="s">
        <v>114</v>
      </c>
      <c r="C31" s="71">
        <v>0</v>
      </c>
      <c r="D31" s="72">
        <f>+D30+C31</f>
        <v>0</v>
      </c>
      <c r="E31" s="92">
        <v>0</v>
      </c>
      <c r="F31" s="73">
        <f>+F30+E31</f>
        <v>0</v>
      </c>
      <c r="G31" s="50" t="e">
        <f t="shared" ref="G31:H40" si="0">+C31/E31</f>
        <v>#DIV/0!</v>
      </c>
      <c r="H31" s="51" t="e">
        <f t="shared" si="0"/>
        <v>#DIV/0!</v>
      </c>
      <c r="I31" s="52">
        <f t="shared" ref="I31:I41" si="1">+D31/$G$26</f>
        <v>0</v>
      </c>
      <c r="J31" s="69">
        <v>0.99</v>
      </c>
      <c r="K31" s="36"/>
      <c r="M31" s="27"/>
    </row>
    <row r="32" spans="2:14" ht="19.5" customHeight="1" x14ac:dyDescent="0.2">
      <c r="B32" s="35" t="s">
        <v>115</v>
      </c>
      <c r="C32" s="71">
        <v>0</v>
      </c>
      <c r="D32" s="72">
        <f t="shared" ref="D32:D40" si="2">+D31+C32</f>
        <v>0</v>
      </c>
      <c r="E32" s="92">
        <v>0.19</v>
      </c>
      <c r="F32" s="73">
        <f t="shared" ref="F32:F41" si="3">+F31+E32</f>
        <v>0.19</v>
      </c>
      <c r="G32" s="50">
        <f t="shared" si="0"/>
        <v>0</v>
      </c>
      <c r="H32" s="51">
        <f t="shared" si="0"/>
        <v>0</v>
      </c>
      <c r="I32" s="52">
        <f t="shared" si="1"/>
        <v>0</v>
      </c>
      <c r="J32" s="69">
        <v>0.99</v>
      </c>
      <c r="K32" s="36"/>
      <c r="M32" s="27"/>
    </row>
    <row r="33" spans="2:11" ht="19.5" customHeight="1" x14ac:dyDescent="0.2">
      <c r="B33" s="35" t="s">
        <v>116</v>
      </c>
      <c r="C33" s="71">
        <v>0</v>
      </c>
      <c r="D33" s="72">
        <f t="shared" si="2"/>
        <v>0</v>
      </c>
      <c r="E33" s="92">
        <v>0</v>
      </c>
      <c r="F33" s="73">
        <f t="shared" si="3"/>
        <v>0.19</v>
      </c>
      <c r="G33" s="50" t="e">
        <f t="shared" si="0"/>
        <v>#DIV/0!</v>
      </c>
      <c r="H33" s="51">
        <f t="shared" si="0"/>
        <v>0</v>
      </c>
      <c r="I33" s="52">
        <f t="shared" si="1"/>
        <v>0</v>
      </c>
      <c r="J33" s="69">
        <v>0.99</v>
      </c>
      <c r="K33" s="36"/>
    </row>
    <row r="34" spans="2:11" ht="19.5" customHeight="1" x14ac:dyDescent="0.2">
      <c r="B34" s="35" t="s">
        <v>117</v>
      </c>
      <c r="C34" s="71">
        <v>0</v>
      </c>
      <c r="D34" s="72">
        <f t="shared" si="2"/>
        <v>0</v>
      </c>
      <c r="E34" s="92">
        <v>0</v>
      </c>
      <c r="F34" s="73">
        <f t="shared" si="3"/>
        <v>0.19</v>
      </c>
      <c r="G34" s="50" t="e">
        <f t="shared" si="0"/>
        <v>#DIV/0!</v>
      </c>
      <c r="H34" s="51">
        <f t="shared" si="0"/>
        <v>0</v>
      </c>
      <c r="I34" s="52">
        <f t="shared" si="1"/>
        <v>0</v>
      </c>
      <c r="J34" s="69">
        <v>0.99</v>
      </c>
      <c r="K34" s="36"/>
    </row>
    <row r="35" spans="2:11" ht="19.5" customHeight="1" x14ac:dyDescent="0.2">
      <c r="B35" s="35" t="s">
        <v>118</v>
      </c>
      <c r="C35" s="71">
        <v>0</v>
      </c>
      <c r="D35" s="72">
        <f t="shared" si="2"/>
        <v>0</v>
      </c>
      <c r="E35" s="92">
        <v>0</v>
      </c>
      <c r="F35" s="73">
        <f t="shared" si="3"/>
        <v>0.19</v>
      </c>
      <c r="G35" s="50" t="e">
        <f t="shared" si="0"/>
        <v>#DIV/0!</v>
      </c>
      <c r="H35" s="51">
        <f t="shared" si="0"/>
        <v>0</v>
      </c>
      <c r="I35" s="52">
        <f t="shared" si="1"/>
        <v>0</v>
      </c>
      <c r="J35" s="69">
        <v>0.99</v>
      </c>
      <c r="K35" s="36"/>
    </row>
    <row r="36" spans="2:11" ht="19.5" customHeight="1" x14ac:dyDescent="0.2">
      <c r="B36" s="35" t="s">
        <v>119</v>
      </c>
      <c r="C36" s="71">
        <v>0</v>
      </c>
      <c r="D36" s="72">
        <f t="shared" si="2"/>
        <v>0</v>
      </c>
      <c r="E36" s="92">
        <v>0</v>
      </c>
      <c r="F36" s="73">
        <f t="shared" si="3"/>
        <v>0.19</v>
      </c>
      <c r="G36" s="50" t="e">
        <f t="shared" si="0"/>
        <v>#DIV/0!</v>
      </c>
      <c r="H36" s="51">
        <f t="shared" si="0"/>
        <v>0</v>
      </c>
      <c r="I36" s="52">
        <f t="shared" si="1"/>
        <v>0</v>
      </c>
      <c r="J36" s="69">
        <v>0.99</v>
      </c>
      <c r="K36" s="36"/>
    </row>
    <row r="37" spans="2:11" ht="19.5" customHeight="1" x14ac:dyDescent="0.2">
      <c r="B37" s="35" t="s">
        <v>120</v>
      </c>
      <c r="C37" s="71">
        <v>0</v>
      </c>
      <c r="D37" s="72">
        <f t="shared" si="2"/>
        <v>0</v>
      </c>
      <c r="E37" s="92">
        <v>0</v>
      </c>
      <c r="F37" s="73">
        <f t="shared" si="3"/>
        <v>0.19</v>
      </c>
      <c r="G37" s="50" t="e">
        <f t="shared" si="0"/>
        <v>#DIV/0!</v>
      </c>
      <c r="H37" s="51">
        <f t="shared" si="0"/>
        <v>0</v>
      </c>
      <c r="I37" s="52">
        <f t="shared" si="1"/>
        <v>0</v>
      </c>
      <c r="J37" s="69">
        <v>0.99</v>
      </c>
      <c r="K37" s="36"/>
    </row>
    <row r="38" spans="2:11" ht="19.5" customHeight="1" x14ac:dyDescent="0.2">
      <c r="B38" s="35" t="s">
        <v>121</v>
      </c>
      <c r="C38" s="71">
        <v>0</v>
      </c>
      <c r="D38" s="72">
        <f t="shared" si="2"/>
        <v>0</v>
      </c>
      <c r="E38" s="92">
        <v>0.02</v>
      </c>
      <c r="F38" s="73">
        <f t="shared" si="3"/>
        <v>0.21</v>
      </c>
      <c r="G38" s="50">
        <f t="shared" si="0"/>
        <v>0</v>
      </c>
      <c r="H38" s="51">
        <f t="shared" si="0"/>
        <v>0</v>
      </c>
      <c r="I38" s="52">
        <f t="shared" si="1"/>
        <v>0</v>
      </c>
      <c r="J38" s="69">
        <v>0.99</v>
      </c>
      <c r="K38" s="36"/>
    </row>
    <row r="39" spans="2:11" ht="19.5" customHeight="1" x14ac:dyDescent="0.2">
      <c r="B39" s="35" t="s">
        <v>122</v>
      </c>
      <c r="C39" s="71">
        <v>0</v>
      </c>
      <c r="D39" s="72">
        <f t="shared" si="2"/>
        <v>0</v>
      </c>
      <c r="E39" s="92">
        <v>0</v>
      </c>
      <c r="F39" s="73">
        <f t="shared" si="3"/>
        <v>0.21</v>
      </c>
      <c r="G39" s="50" t="e">
        <f t="shared" si="0"/>
        <v>#DIV/0!</v>
      </c>
      <c r="H39" s="51">
        <f t="shared" si="0"/>
        <v>0</v>
      </c>
      <c r="I39" s="52">
        <f t="shared" si="1"/>
        <v>0</v>
      </c>
      <c r="J39" s="69">
        <v>0.99</v>
      </c>
      <c r="K39" s="36"/>
    </row>
    <row r="40" spans="2:11" ht="19.5" customHeight="1" x14ac:dyDescent="0.2">
      <c r="B40" s="35" t="s">
        <v>123</v>
      </c>
      <c r="C40" s="71">
        <v>0</v>
      </c>
      <c r="D40" s="72">
        <f t="shared" si="2"/>
        <v>0</v>
      </c>
      <c r="E40" s="92">
        <v>0</v>
      </c>
      <c r="F40" s="73">
        <f t="shared" si="3"/>
        <v>0.21</v>
      </c>
      <c r="G40" s="50" t="e">
        <f t="shared" si="0"/>
        <v>#DIV/0!</v>
      </c>
      <c r="H40" s="51">
        <f t="shared" si="0"/>
        <v>0</v>
      </c>
      <c r="I40" s="52">
        <f t="shared" si="1"/>
        <v>0</v>
      </c>
      <c r="J40" s="69">
        <v>0.99</v>
      </c>
      <c r="K40" s="36"/>
    </row>
    <row r="41" spans="2:11" ht="19.5" customHeight="1" x14ac:dyDescent="0.2">
      <c r="B41" s="35" t="s">
        <v>124</v>
      </c>
      <c r="C41" s="71">
        <v>0</v>
      </c>
      <c r="D41" s="72">
        <f>+D40+C41</f>
        <v>0</v>
      </c>
      <c r="E41" s="92">
        <v>0.04</v>
      </c>
      <c r="F41" s="73">
        <f t="shared" si="3"/>
        <v>0.25</v>
      </c>
      <c r="G41" s="50">
        <f>+C41/E41</f>
        <v>0</v>
      </c>
      <c r="H41" s="51">
        <f>+D41/F41</f>
        <v>0</v>
      </c>
      <c r="I41" s="52">
        <f t="shared" si="1"/>
        <v>0</v>
      </c>
      <c r="J41" s="69">
        <v>0.99</v>
      </c>
      <c r="K41" s="36"/>
    </row>
    <row r="42" spans="2:11" ht="54.75" customHeight="1" x14ac:dyDescent="0.2">
      <c r="B42" s="77" t="s">
        <v>125</v>
      </c>
      <c r="C42" s="365" t="s">
        <v>224</v>
      </c>
      <c r="D42" s="365"/>
      <c r="E42" s="365"/>
      <c r="F42" s="365"/>
      <c r="G42" s="365"/>
      <c r="H42" s="365"/>
      <c r="I42" s="366"/>
      <c r="J42" s="37"/>
      <c r="K42" s="37"/>
    </row>
    <row r="43" spans="2:11" ht="29.25" customHeight="1" x14ac:dyDescent="0.2">
      <c r="B43" s="362" t="s">
        <v>126</v>
      </c>
      <c r="C43" s="363"/>
      <c r="D43" s="363"/>
      <c r="E43" s="363"/>
      <c r="F43" s="363"/>
      <c r="G43" s="363"/>
      <c r="H43" s="363"/>
      <c r="I43" s="364"/>
      <c r="J43" s="14"/>
      <c r="K43" s="14"/>
    </row>
    <row r="44" spans="2:11" ht="32.25" customHeight="1" x14ac:dyDescent="0.2">
      <c r="B44" s="337"/>
      <c r="C44" s="338"/>
      <c r="D44" s="338"/>
      <c r="E44" s="338"/>
      <c r="F44" s="338"/>
      <c r="G44" s="338"/>
      <c r="H44" s="338"/>
      <c r="I44" s="339"/>
      <c r="J44" s="14"/>
      <c r="K44" s="14"/>
    </row>
    <row r="45" spans="2:11" ht="32.25" customHeight="1" x14ac:dyDescent="0.2">
      <c r="B45" s="340"/>
      <c r="C45" s="341"/>
      <c r="D45" s="341"/>
      <c r="E45" s="341"/>
      <c r="F45" s="341"/>
      <c r="G45" s="341"/>
      <c r="H45" s="341"/>
      <c r="I45" s="342"/>
      <c r="J45" s="37"/>
      <c r="K45" s="37"/>
    </row>
    <row r="46" spans="2:11" ht="32.25" customHeight="1" x14ac:dyDescent="0.2">
      <c r="B46" s="340"/>
      <c r="C46" s="341"/>
      <c r="D46" s="341"/>
      <c r="E46" s="341"/>
      <c r="F46" s="341"/>
      <c r="G46" s="341"/>
      <c r="H46" s="341"/>
      <c r="I46" s="342"/>
      <c r="J46" s="37"/>
      <c r="K46" s="37"/>
    </row>
    <row r="47" spans="2:11" ht="32.25" customHeight="1" x14ac:dyDescent="0.2">
      <c r="B47" s="340"/>
      <c r="C47" s="341"/>
      <c r="D47" s="341"/>
      <c r="E47" s="341"/>
      <c r="F47" s="341"/>
      <c r="G47" s="341"/>
      <c r="H47" s="341"/>
      <c r="I47" s="342"/>
      <c r="J47" s="37"/>
      <c r="K47" s="37"/>
    </row>
    <row r="48" spans="2:11" ht="32.25" customHeight="1" x14ac:dyDescent="0.2">
      <c r="B48" s="343"/>
      <c r="C48" s="344"/>
      <c r="D48" s="344"/>
      <c r="E48" s="344"/>
      <c r="F48" s="344"/>
      <c r="G48" s="344"/>
      <c r="H48" s="344"/>
      <c r="I48" s="345"/>
      <c r="J48" s="12"/>
      <c r="K48" s="12"/>
    </row>
    <row r="49" spans="2:11" ht="83.25" customHeight="1" x14ac:dyDescent="0.2">
      <c r="B49" s="18" t="s">
        <v>127</v>
      </c>
      <c r="C49" s="365" t="s">
        <v>224</v>
      </c>
      <c r="D49" s="365"/>
      <c r="E49" s="365"/>
      <c r="F49" s="365"/>
      <c r="G49" s="365"/>
      <c r="H49" s="365"/>
      <c r="I49" s="366"/>
      <c r="J49" s="38"/>
      <c r="K49" s="38"/>
    </row>
    <row r="50" spans="2:11" ht="34.5" customHeight="1" x14ac:dyDescent="0.2">
      <c r="B50" s="18" t="s">
        <v>128</v>
      </c>
      <c r="C50" s="367" t="s">
        <v>182</v>
      </c>
      <c r="D50" s="367"/>
      <c r="E50" s="367"/>
      <c r="F50" s="367"/>
      <c r="G50" s="367"/>
      <c r="H50" s="367"/>
      <c r="I50" s="368"/>
      <c r="J50" s="38"/>
      <c r="K50" s="38"/>
    </row>
    <row r="51" spans="2:11" ht="34.5" customHeight="1" x14ac:dyDescent="0.2">
      <c r="B51" s="112" t="s">
        <v>129</v>
      </c>
      <c r="C51" s="369" t="s">
        <v>225</v>
      </c>
      <c r="D51" s="370"/>
      <c r="E51" s="370"/>
      <c r="F51" s="370"/>
      <c r="G51" s="370"/>
      <c r="H51" s="370"/>
      <c r="I51" s="371"/>
      <c r="J51" s="38"/>
      <c r="K51" s="38"/>
    </row>
    <row r="52" spans="2:11" ht="29.25" customHeight="1" x14ac:dyDescent="0.2">
      <c r="B52" s="362" t="s">
        <v>130</v>
      </c>
      <c r="C52" s="363"/>
      <c r="D52" s="363"/>
      <c r="E52" s="363"/>
      <c r="F52" s="363"/>
      <c r="G52" s="363"/>
      <c r="H52" s="363"/>
      <c r="I52" s="364"/>
      <c r="J52" s="38"/>
      <c r="K52" s="38"/>
    </row>
    <row r="53" spans="2:11" ht="33" customHeight="1" x14ac:dyDescent="0.2">
      <c r="B53" s="372" t="s">
        <v>131</v>
      </c>
      <c r="C53" s="111" t="s">
        <v>132</v>
      </c>
      <c r="D53" s="373" t="s">
        <v>133</v>
      </c>
      <c r="E53" s="373"/>
      <c r="F53" s="373"/>
      <c r="G53" s="373" t="s">
        <v>134</v>
      </c>
      <c r="H53" s="373"/>
      <c r="I53" s="374"/>
      <c r="J53" s="39"/>
      <c r="K53" s="39"/>
    </row>
    <row r="54" spans="2:11" ht="31.5" customHeight="1" x14ac:dyDescent="0.2">
      <c r="B54" s="372"/>
      <c r="C54" s="40"/>
      <c r="D54" s="367"/>
      <c r="E54" s="367"/>
      <c r="F54" s="367"/>
      <c r="G54" s="375"/>
      <c r="H54" s="375"/>
      <c r="I54" s="376"/>
      <c r="J54" s="39"/>
      <c r="K54" s="39"/>
    </row>
    <row r="55" spans="2:11" ht="31.5" customHeight="1" x14ac:dyDescent="0.2">
      <c r="B55" s="112" t="s">
        <v>135</v>
      </c>
      <c r="C55" s="388" t="s">
        <v>164</v>
      </c>
      <c r="D55" s="388"/>
      <c r="E55" s="389" t="s">
        <v>136</v>
      </c>
      <c r="F55" s="389"/>
      <c r="G55" s="388" t="s">
        <v>186</v>
      </c>
      <c r="H55" s="388"/>
      <c r="I55" s="390"/>
      <c r="J55" s="41"/>
      <c r="K55" s="41"/>
    </row>
    <row r="56" spans="2:11" ht="31.5" customHeight="1" x14ac:dyDescent="0.2">
      <c r="B56" s="112" t="s">
        <v>137</v>
      </c>
      <c r="C56" s="367" t="str">
        <f>+'[3]HV 1'!C56:D56</f>
        <v>NICOLAS ADOLFO CORREAL HUERTAS</v>
      </c>
      <c r="D56" s="367"/>
      <c r="E56" s="391" t="s">
        <v>138</v>
      </c>
      <c r="F56" s="391"/>
      <c r="G56" s="388" t="str">
        <f>+'[4]HV 1'!G56:I56</f>
        <v>DIANA VIDAL</v>
      </c>
      <c r="H56" s="388"/>
      <c r="I56" s="390"/>
      <c r="J56" s="41"/>
      <c r="K56" s="41"/>
    </row>
    <row r="57" spans="2:11" ht="31.5" customHeight="1" x14ac:dyDescent="0.2">
      <c r="B57" s="112" t="s">
        <v>139</v>
      </c>
      <c r="C57" s="367"/>
      <c r="D57" s="367"/>
      <c r="E57" s="377" t="s">
        <v>140</v>
      </c>
      <c r="F57" s="378"/>
      <c r="G57" s="381"/>
      <c r="H57" s="382"/>
      <c r="I57" s="383"/>
      <c r="J57" s="42"/>
      <c r="K57" s="42"/>
    </row>
    <row r="58" spans="2:11" ht="31.5" customHeight="1" thickBot="1" x14ac:dyDescent="0.25">
      <c r="B58" s="78" t="s">
        <v>141</v>
      </c>
      <c r="C58" s="387"/>
      <c r="D58" s="387"/>
      <c r="E58" s="379"/>
      <c r="F58" s="380"/>
      <c r="G58" s="384"/>
      <c r="H58" s="385"/>
      <c r="I58" s="386"/>
      <c r="J58" s="42"/>
      <c r="K58" s="42"/>
    </row>
    <row r="59" spans="2:11" hidden="1" x14ac:dyDescent="0.2">
      <c r="B59" s="3"/>
      <c r="C59" s="3"/>
      <c r="D59" s="5"/>
      <c r="E59" s="5"/>
      <c r="F59" s="5"/>
      <c r="G59" s="5"/>
      <c r="H59" s="5"/>
      <c r="I59" s="61"/>
      <c r="J59" s="43"/>
      <c r="K59" s="43"/>
    </row>
    <row r="60" spans="2:11" hidden="1" x14ac:dyDescent="0.2">
      <c r="B60" s="62"/>
      <c r="C60" s="63"/>
      <c r="D60" s="63"/>
      <c r="E60" s="64"/>
      <c r="F60" s="64"/>
      <c r="G60" s="65"/>
      <c r="H60" s="66"/>
      <c r="I60" s="63"/>
      <c r="J60" s="49"/>
      <c r="K60" s="49"/>
    </row>
    <row r="61" spans="2:11" hidden="1" x14ac:dyDescent="0.2">
      <c r="B61" s="62"/>
      <c r="C61" s="63"/>
      <c r="D61" s="63"/>
      <c r="E61" s="64"/>
      <c r="F61" s="64"/>
      <c r="G61" s="65"/>
      <c r="H61" s="66"/>
      <c r="I61" s="63"/>
      <c r="J61" s="49"/>
      <c r="K61" s="49"/>
    </row>
    <row r="62" spans="2:11" hidden="1" x14ac:dyDescent="0.2">
      <c r="B62" s="62"/>
      <c r="C62" s="63"/>
      <c r="D62" s="63"/>
      <c r="E62" s="64"/>
      <c r="F62" s="64"/>
      <c r="G62" s="65"/>
      <c r="H62" s="66"/>
      <c r="I62" s="63"/>
      <c r="J62" s="49"/>
      <c r="K62" s="49"/>
    </row>
    <row r="63" spans="2:11" hidden="1" x14ac:dyDescent="0.2">
      <c r="B63" s="62"/>
      <c r="C63" s="63"/>
      <c r="D63" s="63"/>
      <c r="E63" s="64"/>
      <c r="F63" s="64"/>
      <c r="G63" s="65"/>
      <c r="H63" s="66"/>
      <c r="I63" s="63"/>
      <c r="J63" s="49"/>
      <c r="K63" s="49"/>
    </row>
    <row r="64" spans="2:11" hidden="1" x14ac:dyDescent="0.2">
      <c r="B64" s="62"/>
      <c r="C64" s="63"/>
      <c r="D64" s="63"/>
      <c r="E64" s="64"/>
      <c r="F64" s="64"/>
      <c r="G64" s="65"/>
      <c r="H64" s="66"/>
      <c r="I64" s="63"/>
      <c r="J64" s="49"/>
      <c r="K64" s="49"/>
    </row>
    <row r="65" spans="2:11" hidden="1" x14ac:dyDescent="0.2">
      <c r="B65" s="62"/>
      <c r="C65" s="63"/>
      <c r="D65" s="63"/>
      <c r="E65" s="64"/>
      <c r="F65" s="64"/>
      <c r="G65" s="65"/>
      <c r="H65" s="66"/>
      <c r="I65" s="63"/>
      <c r="J65" s="49"/>
      <c r="K65" s="49"/>
    </row>
    <row r="66" spans="2:11" hidden="1" x14ac:dyDescent="0.2">
      <c r="B66" s="62"/>
      <c r="C66" s="63"/>
      <c r="D66" s="63"/>
      <c r="E66" s="64"/>
      <c r="F66" s="64"/>
      <c r="G66" s="65"/>
      <c r="H66" s="66"/>
      <c r="I66" s="63"/>
      <c r="J66" s="49"/>
      <c r="K66" s="49"/>
    </row>
    <row r="67" spans="2:11" hidden="1" x14ac:dyDescent="0.2">
      <c r="B67" s="62"/>
      <c r="C67" s="63"/>
      <c r="D67" s="63"/>
      <c r="E67" s="64"/>
      <c r="F67" s="64"/>
      <c r="G67" s="65"/>
      <c r="H67" s="66"/>
      <c r="I67" s="63"/>
      <c r="J67" s="49"/>
      <c r="K67" s="49"/>
    </row>
    <row r="68" spans="2:11" x14ac:dyDescent="0.2">
      <c r="B68" s="67"/>
      <c r="C68" s="3"/>
      <c r="D68" s="3"/>
      <c r="E68" s="3"/>
      <c r="F68" s="3"/>
      <c r="G68" s="68"/>
      <c r="H68" s="3"/>
      <c r="I68" s="3"/>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formula1>$M$15:$M$18</formula1>
    </dataValidation>
    <dataValidation type="list" allowBlank="1" showInputMessage="1" showErrorMessage="1" sqref="C12:F12">
      <formula1>$M$9:$M$12</formula1>
    </dataValidation>
    <dataValidation type="list" allowBlank="1" showInputMessage="1" showErrorMessage="1" sqref="K15">
      <formula1>O20:O22</formula1>
    </dataValidation>
    <dataValidation type="list" allowBlank="1" showInputMessage="1" showErrorMessage="1" sqref="H15:J15">
      <formula1>M20:M22</formula1>
    </dataValidation>
    <dataValidation type="list" allowBlank="1" showInputMessage="1" showErrorMessage="1" sqref="J13:K13">
      <formula1>$M$24:$M$31</formula1>
    </dataValidation>
    <dataValidation type="list" allowBlank="1" showInputMessage="1" showErrorMessage="1" sqref="C13:I13">
      <formula1>$N$17:$N$24</formula1>
    </dataValidation>
    <dataValidation type="list" allowBlank="1" showInputMessage="1" showErrorMessage="1" sqref="H16:I16">
      <formula1>$N$8:$N$11</formula1>
    </dataValidation>
    <dataValidation type="list" allowBlank="1" showInputMessage="1" showErrorMessage="1" sqref="C10 I1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42578125" customWidth="1"/>
    <col min="2" max="2" width="20.140625" style="56" customWidth="1"/>
    <col min="3" max="3" width="34.42578125" customWidth="1"/>
    <col min="4" max="4" width="14.42578125" customWidth="1"/>
    <col min="5" max="5" width="6.42578125" customWidth="1"/>
    <col min="6" max="6" width="31" customWidth="1"/>
    <col min="7" max="8" width="16.140625" customWidth="1"/>
    <col min="9" max="9" width="16.42578125" customWidth="1"/>
    <col min="10" max="10" width="15.4257812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396"/>
      <c r="C1" s="399" t="s">
        <v>24</v>
      </c>
      <c r="D1" s="400"/>
      <c r="E1" s="400"/>
      <c r="F1" s="400"/>
      <c r="G1" s="400"/>
      <c r="H1" s="401"/>
      <c r="I1" s="402"/>
      <c r="J1" s="403"/>
    </row>
    <row r="2" spans="2:13" ht="18" customHeight="1" thickBot="1" x14ac:dyDescent="0.3">
      <c r="B2" s="397"/>
      <c r="C2" s="399" t="s">
        <v>25</v>
      </c>
      <c r="D2" s="400"/>
      <c r="E2" s="400"/>
      <c r="F2" s="400"/>
      <c r="G2" s="400"/>
      <c r="H2" s="401"/>
      <c r="I2" s="404"/>
      <c r="J2" s="405"/>
    </row>
    <row r="3" spans="2:13" ht="18" customHeight="1" thickBot="1" x14ac:dyDescent="0.3">
      <c r="B3" s="397"/>
      <c r="C3" s="399" t="s">
        <v>142</v>
      </c>
      <c r="D3" s="400"/>
      <c r="E3" s="400"/>
      <c r="F3" s="400"/>
      <c r="G3" s="400"/>
      <c r="H3" s="401"/>
      <c r="I3" s="404"/>
      <c r="J3" s="405"/>
    </row>
    <row r="4" spans="2:13" ht="18" customHeight="1" thickBot="1" x14ac:dyDescent="0.3">
      <c r="B4" s="398"/>
      <c r="C4" s="399" t="s">
        <v>143</v>
      </c>
      <c r="D4" s="400"/>
      <c r="E4" s="400"/>
      <c r="F4" s="401"/>
      <c r="G4" s="408" t="s">
        <v>190</v>
      </c>
      <c r="H4" s="409"/>
      <c r="I4" s="406"/>
      <c r="J4" s="407"/>
    </row>
    <row r="5" spans="2:13" ht="18" customHeight="1" thickBot="1" x14ac:dyDescent="0.3">
      <c r="B5" s="53"/>
      <c r="C5" s="10"/>
      <c r="D5" s="10"/>
      <c r="E5" s="10"/>
      <c r="F5" s="10"/>
      <c r="G5" s="10"/>
      <c r="H5" s="10"/>
      <c r="I5" s="10"/>
      <c r="J5" s="54"/>
    </row>
    <row r="6" spans="2:13" ht="51.75" customHeight="1" thickBot="1" x14ac:dyDescent="0.3">
      <c r="B6" s="1" t="s">
        <v>185</v>
      </c>
      <c r="C6" s="412" t="str">
        <f>+'[5]Sección 1. Metas - Magnitud'!C7</f>
        <v>1032 - Gestión y control de tránsito y transporte</v>
      </c>
      <c r="D6" s="413"/>
      <c r="E6" s="414"/>
      <c r="F6" s="55"/>
      <c r="G6" s="10"/>
      <c r="H6" s="10"/>
      <c r="I6" s="10"/>
      <c r="J6" s="54"/>
    </row>
    <row r="7" spans="2:13" ht="32.25" customHeight="1" thickBot="1" x14ac:dyDescent="0.3">
      <c r="B7" s="2" t="s">
        <v>0</v>
      </c>
      <c r="C7" s="412" t="str">
        <f>+'[5]Sección 1. Metas - Magnitud'!C8:F8</f>
        <v>Dirección de Control y Vigilancia</v>
      </c>
      <c r="D7" s="413"/>
      <c r="E7" s="414"/>
      <c r="F7" s="55"/>
      <c r="G7" s="10"/>
      <c r="H7" s="10"/>
      <c r="I7" s="10"/>
      <c r="J7" s="54"/>
    </row>
    <row r="8" spans="2:13" ht="32.25" customHeight="1" thickBot="1" x14ac:dyDescent="0.3">
      <c r="B8" s="2" t="s">
        <v>144</v>
      </c>
      <c r="C8" s="412" t="str">
        <f>+'[5]Sección 1. Metas - Magnitud'!C9:F9</f>
        <v>Subsecretaría de Servicios de la Movilidad</v>
      </c>
      <c r="D8" s="413"/>
      <c r="E8" s="414"/>
      <c r="F8" s="4"/>
      <c r="G8" s="10"/>
      <c r="H8" s="10"/>
      <c r="I8" s="10"/>
      <c r="J8" s="54"/>
    </row>
    <row r="9" spans="2:13" ht="33.75" customHeight="1" thickBot="1" x14ac:dyDescent="0.3">
      <c r="B9" s="2" t="s">
        <v>28</v>
      </c>
      <c r="C9" s="412" t="s">
        <v>184</v>
      </c>
      <c r="D9" s="413"/>
      <c r="E9" s="414"/>
      <c r="F9" s="55"/>
      <c r="G9" s="10"/>
      <c r="H9" s="10"/>
      <c r="I9" s="10"/>
      <c r="J9" s="54"/>
    </row>
    <row r="10" spans="2:13" ht="32.25" customHeight="1" thickBot="1" x14ac:dyDescent="0.3">
      <c r="B10" s="2" t="s">
        <v>197</v>
      </c>
      <c r="C10" s="412" t="s">
        <v>202</v>
      </c>
      <c r="D10" s="413"/>
      <c r="E10" s="414"/>
    </row>
    <row r="12" spans="2:13" x14ac:dyDescent="0.25">
      <c r="B12" s="422" t="s">
        <v>217</v>
      </c>
      <c r="C12" s="423"/>
      <c r="D12" s="423"/>
      <c r="E12" s="423"/>
      <c r="F12" s="423"/>
      <c r="G12" s="423"/>
      <c r="H12" s="424"/>
      <c r="I12" s="416" t="s">
        <v>145</v>
      </c>
      <c r="J12" s="417"/>
      <c r="K12" s="417"/>
    </row>
    <row r="13" spans="2:13" s="57" customFormat="1" ht="30" customHeight="1" x14ac:dyDescent="0.25">
      <c r="B13" s="410" t="s">
        <v>146</v>
      </c>
      <c r="C13" s="410" t="s">
        <v>147</v>
      </c>
      <c r="D13" s="410" t="s">
        <v>196</v>
      </c>
      <c r="E13" s="410" t="s">
        <v>148</v>
      </c>
      <c r="F13" s="410" t="s">
        <v>149</v>
      </c>
      <c r="G13" s="410" t="s">
        <v>191</v>
      </c>
      <c r="H13" s="410" t="s">
        <v>192</v>
      </c>
      <c r="I13" s="418" t="s">
        <v>193</v>
      </c>
      <c r="J13" s="420" t="s">
        <v>194</v>
      </c>
      <c r="K13" s="415" t="s">
        <v>195</v>
      </c>
    </row>
    <row r="14" spans="2:13" s="57" customFormat="1" x14ac:dyDescent="0.25">
      <c r="B14" s="411"/>
      <c r="C14" s="411"/>
      <c r="D14" s="411"/>
      <c r="E14" s="411"/>
      <c r="F14" s="411"/>
      <c r="G14" s="411"/>
      <c r="H14" s="411"/>
      <c r="I14" s="419"/>
      <c r="J14" s="421"/>
      <c r="K14" s="415"/>
    </row>
    <row r="15" spans="2:13" s="57" customFormat="1" ht="120" x14ac:dyDescent="0.25">
      <c r="B15" s="96">
        <v>1</v>
      </c>
      <c r="C15" s="135" t="s">
        <v>229</v>
      </c>
      <c r="D15" s="95">
        <v>0.19</v>
      </c>
      <c r="E15" s="91"/>
      <c r="F15" s="93" t="s">
        <v>230</v>
      </c>
      <c r="G15" s="163">
        <v>0.19</v>
      </c>
      <c r="H15" s="106">
        <v>43160</v>
      </c>
      <c r="I15" s="104">
        <v>0.19</v>
      </c>
      <c r="J15" s="110">
        <v>43132</v>
      </c>
      <c r="K15" s="101"/>
      <c r="M15" s="108"/>
    </row>
    <row r="16" spans="2:13" ht="75" x14ac:dyDescent="0.25">
      <c r="B16" s="134">
        <v>2</v>
      </c>
      <c r="C16" s="102" t="s">
        <v>231</v>
      </c>
      <c r="D16" s="95">
        <v>0.02</v>
      </c>
      <c r="E16" s="91"/>
      <c r="F16" s="93" t="s">
        <v>232</v>
      </c>
      <c r="G16" s="163">
        <v>0.02</v>
      </c>
      <c r="H16" s="106">
        <v>43344</v>
      </c>
      <c r="I16" s="104"/>
      <c r="J16" s="110"/>
      <c r="K16" s="101"/>
      <c r="M16" s="109"/>
    </row>
    <row r="17" spans="2:11" ht="90" x14ac:dyDescent="0.25">
      <c r="B17" s="162">
        <v>3</v>
      </c>
      <c r="C17" s="75" t="s">
        <v>226</v>
      </c>
      <c r="D17" s="95">
        <v>0.04</v>
      </c>
      <c r="E17" s="91"/>
      <c r="F17" s="93" t="s">
        <v>233</v>
      </c>
      <c r="G17" s="163">
        <v>0.04</v>
      </c>
      <c r="H17" s="106">
        <v>43435</v>
      </c>
      <c r="I17" s="104"/>
      <c r="J17" s="110"/>
      <c r="K17" s="101"/>
    </row>
    <row r="18" spans="2:11" x14ac:dyDescent="0.25">
      <c r="B18" s="392" t="s">
        <v>17</v>
      </c>
      <c r="C18" s="393"/>
      <c r="D18" s="58">
        <f>SUM(D15:D17)</f>
        <v>0.25</v>
      </c>
      <c r="E18" s="394" t="s">
        <v>17</v>
      </c>
      <c r="F18" s="395"/>
      <c r="G18" s="58">
        <f>SUM(G15:G17)</f>
        <v>0.25</v>
      </c>
      <c r="H18" s="161"/>
      <c r="I18" s="105">
        <f>SUM(I15:I17)</f>
        <v>0.19</v>
      </c>
      <c r="J18" s="103"/>
      <c r="K18" s="103"/>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P54"/>
  <sheetViews>
    <sheetView zoomScale="90" zoomScaleNormal="90" workbookViewId="0">
      <selection activeCell="C10" sqref="C10:I10"/>
    </sheetView>
  </sheetViews>
  <sheetFormatPr baseColWidth="10" defaultColWidth="11.42578125" defaultRowHeight="15" x14ac:dyDescent="0.25"/>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0" width="30" customWidth="1"/>
    <col min="11" max="16" width="11.42578125" customWidth="1"/>
    <col min="17" max="16384" width="11.42578125" style="7"/>
  </cols>
  <sheetData>
    <row r="1" spans="2:9" ht="37.5" customHeight="1" x14ac:dyDescent="0.25">
      <c r="B1" s="425"/>
      <c r="C1" s="292" t="s">
        <v>25</v>
      </c>
      <c r="D1" s="292"/>
      <c r="E1" s="292"/>
      <c r="F1" s="292"/>
      <c r="G1" s="292"/>
      <c r="H1" s="292"/>
      <c r="I1" s="426"/>
    </row>
    <row r="2" spans="2:9" ht="37.5" customHeight="1" x14ac:dyDescent="0.25">
      <c r="B2" s="425"/>
      <c r="C2" s="292" t="s">
        <v>239</v>
      </c>
      <c r="D2" s="292"/>
      <c r="E2" s="292"/>
      <c r="F2" s="292"/>
      <c r="G2" s="292"/>
      <c r="H2" s="292"/>
      <c r="I2" s="426"/>
    </row>
    <row r="3" spans="2:9" ht="37.5" customHeight="1" x14ac:dyDescent="0.25">
      <c r="B3" s="425"/>
      <c r="C3" s="292" t="s">
        <v>240</v>
      </c>
      <c r="D3" s="292"/>
      <c r="E3" s="292"/>
      <c r="F3" s="292" t="s">
        <v>241</v>
      </c>
      <c r="G3" s="292"/>
      <c r="H3" s="292"/>
      <c r="I3" s="426"/>
    </row>
    <row r="4" spans="2:9" ht="23.25" customHeight="1" x14ac:dyDescent="0.25">
      <c r="B4" s="431"/>
      <c r="C4" s="431"/>
      <c r="D4" s="431"/>
      <c r="E4" s="431"/>
      <c r="F4" s="431"/>
      <c r="G4" s="431"/>
      <c r="H4" s="431"/>
      <c r="I4" s="431"/>
    </row>
    <row r="5" spans="2:9" ht="24" customHeight="1" x14ac:dyDescent="0.25">
      <c r="B5" s="432" t="s">
        <v>234</v>
      </c>
      <c r="C5" s="433"/>
      <c r="D5" s="433"/>
      <c r="E5" s="433"/>
      <c r="F5" s="433"/>
      <c r="G5" s="433"/>
      <c r="H5" s="433"/>
      <c r="I5" s="434"/>
    </row>
    <row r="6" spans="2:9" ht="30.75" customHeight="1" x14ac:dyDescent="0.25">
      <c r="B6" s="164" t="s">
        <v>242</v>
      </c>
      <c r="C6" s="173">
        <v>1</v>
      </c>
      <c r="D6" s="435" t="s">
        <v>243</v>
      </c>
      <c r="E6" s="436"/>
      <c r="F6" s="437" t="s">
        <v>289</v>
      </c>
      <c r="G6" s="439"/>
      <c r="H6" s="439"/>
      <c r="I6" s="438"/>
    </row>
    <row r="7" spans="2:9" ht="30.75" customHeight="1" x14ac:dyDescent="0.25">
      <c r="B7" s="164" t="s">
        <v>244</v>
      </c>
      <c r="C7" s="173" t="s">
        <v>76</v>
      </c>
      <c r="D7" s="435" t="s">
        <v>245</v>
      </c>
      <c r="E7" s="436"/>
      <c r="F7" s="437" t="s">
        <v>290</v>
      </c>
      <c r="G7" s="438"/>
      <c r="H7" s="165" t="s">
        <v>246</v>
      </c>
      <c r="I7" s="173" t="s">
        <v>76</v>
      </c>
    </row>
    <row r="8" spans="2:9" ht="30.75" customHeight="1" x14ac:dyDescent="0.25">
      <c r="B8" s="164" t="s">
        <v>247</v>
      </c>
      <c r="C8" s="437" t="s">
        <v>291</v>
      </c>
      <c r="D8" s="439"/>
      <c r="E8" s="439"/>
      <c r="F8" s="438"/>
      <c r="G8" s="165" t="s">
        <v>248</v>
      </c>
      <c r="H8" s="441">
        <v>7560</v>
      </c>
      <c r="I8" s="442"/>
    </row>
    <row r="9" spans="2:9" ht="30.75" customHeight="1" x14ac:dyDescent="0.25">
      <c r="B9" s="164" t="s">
        <v>48</v>
      </c>
      <c r="C9" s="443" t="s">
        <v>65</v>
      </c>
      <c r="D9" s="444"/>
      <c r="E9" s="444"/>
      <c r="F9" s="445"/>
      <c r="G9" s="165" t="s">
        <v>249</v>
      </c>
      <c r="H9" s="446" t="s">
        <v>165</v>
      </c>
      <c r="I9" s="447"/>
    </row>
    <row r="10" spans="2:9" ht="30.75" customHeight="1" x14ac:dyDescent="0.25">
      <c r="B10" s="164" t="s">
        <v>250</v>
      </c>
      <c r="C10" s="448" t="s">
        <v>357</v>
      </c>
      <c r="D10" s="449"/>
      <c r="E10" s="449"/>
      <c r="F10" s="449"/>
      <c r="G10" s="449"/>
      <c r="H10" s="449"/>
      <c r="I10" s="450"/>
    </row>
    <row r="11" spans="2:9" ht="30.75" customHeight="1" x14ac:dyDescent="0.25">
      <c r="B11" s="164" t="s">
        <v>251</v>
      </c>
      <c r="C11" s="451" t="s">
        <v>292</v>
      </c>
      <c r="D11" s="452"/>
      <c r="E11" s="452"/>
      <c r="F11" s="452"/>
      <c r="G11" s="452"/>
      <c r="H11" s="452"/>
      <c r="I11" s="453"/>
    </row>
    <row r="12" spans="2:9" ht="30.75" customHeight="1" x14ac:dyDescent="0.25">
      <c r="B12" s="164" t="s">
        <v>254</v>
      </c>
      <c r="C12" s="313" t="s">
        <v>349</v>
      </c>
      <c r="D12" s="314"/>
      <c r="E12" s="314"/>
      <c r="F12" s="440"/>
      <c r="G12" s="165" t="s">
        <v>252</v>
      </c>
      <c r="H12" s="307" t="s">
        <v>91</v>
      </c>
      <c r="I12" s="454"/>
    </row>
    <row r="13" spans="2:9" ht="30.75" customHeight="1" x14ac:dyDescent="0.25">
      <c r="B13" s="164" t="s">
        <v>255</v>
      </c>
      <c r="C13" s="455" t="s">
        <v>363</v>
      </c>
      <c r="D13" s="456"/>
      <c r="E13" s="456"/>
      <c r="F13" s="457"/>
      <c r="G13" s="165" t="s">
        <v>253</v>
      </c>
      <c r="H13" s="451" t="s">
        <v>70</v>
      </c>
      <c r="I13" s="453"/>
    </row>
    <row r="14" spans="2:9" ht="64.5" customHeight="1" x14ac:dyDescent="0.25">
      <c r="B14" s="164" t="s">
        <v>256</v>
      </c>
      <c r="C14" s="458" t="s">
        <v>293</v>
      </c>
      <c r="D14" s="459"/>
      <c r="E14" s="459"/>
      <c r="F14" s="459"/>
      <c r="G14" s="459"/>
      <c r="H14" s="459"/>
      <c r="I14" s="460"/>
    </row>
    <row r="15" spans="2:9" ht="30.75" customHeight="1" x14ac:dyDescent="0.25">
      <c r="B15" s="164" t="s">
        <v>257</v>
      </c>
      <c r="C15" s="313" t="s">
        <v>294</v>
      </c>
      <c r="D15" s="314"/>
      <c r="E15" s="314"/>
      <c r="F15" s="314"/>
      <c r="G15" s="314"/>
      <c r="H15" s="314"/>
      <c r="I15" s="440"/>
    </row>
    <row r="16" spans="2:9" ht="20.25" customHeight="1" x14ac:dyDescent="0.25">
      <c r="B16" s="164" t="s">
        <v>258</v>
      </c>
      <c r="C16" s="437" t="s">
        <v>296</v>
      </c>
      <c r="D16" s="439"/>
      <c r="E16" s="439"/>
      <c r="F16" s="439"/>
      <c r="G16" s="439"/>
      <c r="H16" s="439"/>
      <c r="I16" s="438"/>
    </row>
    <row r="17" spans="2:9" ht="30.75" customHeight="1" x14ac:dyDescent="0.25">
      <c r="B17" s="164" t="s">
        <v>259</v>
      </c>
      <c r="C17" s="451" t="s">
        <v>295</v>
      </c>
      <c r="D17" s="452"/>
      <c r="E17" s="452"/>
      <c r="F17" s="452"/>
      <c r="G17" s="452"/>
      <c r="H17" s="452"/>
      <c r="I17" s="453"/>
    </row>
    <row r="18" spans="2:9" ht="18" customHeight="1" x14ac:dyDescent="0.25">
      <c r="B18" s="461" t="s">
        <v>265</v>
      </c>
      <c r="C18" s="463" t="s">
        <v>237</v>
      </c>
      <c r="D18" s="464"/>
      <c r="E18" s="465"/>
      <c r="F18" s="466" t="s">
        <v>238</v>
      </c>
      <c r="G18" s="467"/>
      <c r="H18" s="467"/>
      <c r="I18" s="468"/>
    </row>
    <row r="19" spans="2:9" ht="39.75" customHeight="1" x14ac:dyDescent="0.25">
      <c r="B19" s="462"/>
      <c r="C19" s="437" t="s">
        <v>297</v>
      </c>
      <c r="D19" s="439"/>
      <c r="E19" s="438"/>
      <c r="F19" s="437" t="s">
        <v>298</v>
      </c>
      <c r="G19" s="439"/>
      <c r="H19" s="439"/>
      <c r="I19" s="438"/>
    </row>
    <row r="20" spans="2:9" ht="39.75" customHeight="1" x14ac:dyDescent="0.25">
      <c r="B20" s="210" t="s">
        <v>266</v>
      </c>
      <c r="C20" s="477" t="s">
        <v>299</v>
      </c>
      <c r="D20" s="477"/>
      <c r="E20" s="477"/>
      <c r="F20" s="325" t="s">
        <v>300</v>
      </c>
      <c r="G20" s="325"/>
      <c r="H20" s="325"/>
      <c r="I20" s="325"/>
    </row>
    <row r="21" spans="2:9" ht="42" customHeight="1" x14ac:dyDescent="0.25">
      <c r="B21" s="210" t="s">
        <v>267</v>
      </c>
      <c r="C21" s="478" t="s">
        <v>301</v>
      </c>
      <c r="D21" s="478"/>
      <c r="E21" s="478"/>
      <c r="F21" s="475" t="s">
        <v>302</v>
      </c>
      <c r="G21" s="475"/>
      <c r="H21" s="475"/>
      <c r="I21" s="475"/>
    </row>
    <row r="22" spans="2:9" ht="23.25" customHeight="1" x14ac:dyDescent="0.25">
      <c r="B22" s="210" t="s">
        <v>268</v>
      </c>
      <c r="C22" s="473">
        <v>45292</v>
      </c>
      <c r="D22" s="473"/>
      <c r="E22" s="473"/>
      <c r="F22" s="165" t="s">
        <v>271</v>
      </c>
      <c r="G22" s="213">
        <v>899</v>
      </c>
      <c r="H22" s="165" t="s">
        <v>275</v>
      </c>
      <c r="I22" s="213">
        <v>899</v>
      </c>
    </row>
    <row r="23" spans="2:9" ht="27" customHeight="1" x14ac:dyDescent="0.25">
      <c r="B23" s="210" t="s">
        <v>269</v>
      </c>
      <c r="C23" s="473">
        <v>45443</v>
      </c>
      <c r="D23" s="473"/>
      <c r="E23" s="473"/>
      <c r="F23" s="165" t="s">
        <v>272</v>
      </c>
      <c r="G23" s="474">
        <f>+F27</f>
        <v>101</v>
      </c>
      <c r="H23" s="474"/>
      <c r="I23" s="474"/>
    </row>
    <row r="24" spans="2:9" ht="45.75" customHeight="1" x14ac:dyDescent="0.25">
      <c r="B24" s="210" t="s">
        <v>270</v>
      </c>
      <c r="C24" s="325" t="s">
        <v>88</v>
      </c>
      <c r="D24" s="325"/>
      <c r="E24" s="325"/>
      <c r="F24" s="165" t="s">
        <v>274</v>
      </c>
      <c r="G24" s="475" t="s">
        <v>303</v>
      </c>
      <c r="H24" s="475"/>
      <c r="I24" s="475"/>
    </row>
    <row r="25" spans="2:9" ht="22.5" customHeight="1" x14ac:dyDescent="0.25">
      <c r="B25" s="476" t="s">
        <v>235</v>
      </c>
      <c r="C25" s="476"/>
      <c r="D25" s="476"/>
      <c r="E25" s="476"/>
      <c r="F25" s="476"/>
      <c r="G25" s="476"/>
      <c r="H25" s="476"/>
      <c r="I25" s="476"/>
    </row>
    <row r="26" spans="2:9" ht="43.5" customHeight="1" x14ac:dyDescent="0.25">
      <c r="B26" s="212" t="s">
        <v>105</v>
      </c>
      <c r="C26" s="212" t="s">
        <v>261</v>
      </c>
      <c r="D26" s="212" t="s">
        <v>260</v>
      </c>
      <c r="E26" s="166" t="s">
        <v>264</v>
      </c>
      <c r="F26" s="212" t="s">
        <v>263</v>
      </c>
      <c r="G26" s="212" t="s">
        <v>262</v>
      </c>
      <c r="H26" s="166" t="s">
        <v>276</v>
      </c>
      <c r="I26" s="212" t="s">
        <v>273</v>
      </c>
    </row>
    <row r="27" spans="2:9" ht="19.5" customHeight="1" x14ac:dyDescent="0.25">
      <c r="B27" s="211" t="s">
        <v>113</v>
      </c>
      <c r="C27" s="180">
        <v>0</v>
      </c>
      <c r="D27" s="180">
        <v>0</v>
      </c>
      <c r="E27" s="206">
        <f>IF(OR(C27=0,C27=""),0,D27/C27)</f>
        <v>0</v>
      </c>
      <c r="F27" s="472">
        <f>SUM(C27:C38)</f>
        <v>101</v>
      </c>
      <c r="G27" s="472">
        <f>SUM(D27:D38)</f>
        <v>71</v>
      </c>
      <c r="H27" s="214">
        <f>+(D27*100%)/$G$23</f>
        <v>0</v>
      </c>
      <c r="I27" s="472">
        <f>G27+I22</f>
        <v>970</v>
      </c>
    </row>
    <row r="28" spans="2:9" ht="19.5" customHeight="1" x14ac:dyDescent="0.25">
      <c r="B28" s="211" t="s">
        <v>114</v>
      </c>
      <c r="C28" s="180">
        <v>26</v>
      </c>
      <c r="D28" s="180">
        <v>15</v>
      </c>
      <c r="E28" s="206">
        <f t="shared" ref="E28:E31" si="0">IF(OR(C28=0,C28=""),0,D28/C28)</f>
        <v>0.57692307692307687</v>
      </c>
      <c r="F28" s="472"/>
      <c r="G28" s="472"/>
      <c r="H28" s="214">
        <f>+IF(D28="","",((D28*100%)/$G$23)+H27)</f>
        <v>0.14851485148514851</v>
      </c>
      <c r="I28" s="472"/>
    </row>
    <row r="29" spans="2:9" ht="19.5" customHeight="1" x14ac:dyDescent="0.25">
      <c r="B29" s="211" t="s">
        <v>115</v>
      </c>
      <c r="C29" s="180">
        <v>45</v>
      </c>
      <c r="D29" s="180">
        <v>56</v>
      </c>
      <c r="E29" s="206">
        <f>IF(OR(C29=0,C29=""),0,D29/C29)</f>
        <v>1.2444444444444445</v>
      </c>
      <c r="F29" s="472"/>
      <c r="G29" s="472"/>
      <c r="H29" s="214">
        <f t="shared" ref="H29:H38" si="1">+IF(D29="","",((D29*100%)/$G$23)+H28)</f>
        <v>0.70297029702970304</v>
      </c>
      <c r="I29" s="472"/>
    </row>
    <row r="30" spans="2:9" ht="19.5" customHeight="1" x14ac:dyDescent="0.25">
      <c r="B30" s="211" t="s">
        <v>116</v>
      </c>
      <c r="C30" s="180">
        <v>20</v>
      </c>
      <c r="D30" s="180"/>
      <c r="E30" s="206">
        <f t="shared" si="0"/>
        <v>0</v>
      </c>
      <c r="F30" s="472"/>
      <c r="G30" s="472"/>
      <c r="H30" s="214" t="str">
        <f t="shared" si="1"/>
        <v/>
      </c>
      <c r="I30" s="472"/>
    </row>
    <row r="31" spans="2:9" ht="19.5" customHeight="1" x14ac:dyDescent="0.25">
      <c r="B31" s="211" t="s">
        <v>117</v>
      </c>
      <c r="C31" s="180">
        <v>10</v>
      </c>
      <c r="D31" s="180"/>
      <c r="E31" s="206">
        <f t="shared" si="0"/>
        <v>0</v>
      </c>
      <c r="F31" s="472"/>
      <c r="G31" s="472"/>
      <c r="H31" s="214" t="str">
        <f t="shared" si="1"/>
        <v/>
      </c>
      <c r="I31" s="472"/>
    </row>
    <row r="32" spans="2:9" ht="19.5" customHeight="1" x14ac:dyDescent="0.25">
      <c r="B32" s="211" t="s">
        <v>118</v>
      </c>
      <c r="C32" s="178"/>
      <c r="D32" s="180"/>
      <c r="E32" s="206"/>
      <c r="F32" s="472"/>
      <c r="G32" s="472"/>
      <c r="H32" s="214" t="str">
        <f t="shared" si="1"/>
        <v/>
      </c>
      <c r="I32" s="472"/>
    </row>
    <row r="33" spans="2:10" ht="19.5" customHeight="1" x14ac:dyDescent="0.25">
      <c r="B33" s="211" t="s">
        <v>119</v>
      </c>
      <c r="C33" s="178"/>
      <c r="D33" s="180"/>
      <c r="E33" s="206"/>
      <c r="F33" s="472"/>
      <c r="G33" s="472"/>
      <c r="H33" s="214" t="str">
        <f t="shared" si="1"/>
        <v/>
      </c>
      <c r="I33" s="472"/>
    </row>
    <row r="34" spans="2:10" ht="19.5" customHeight="1" x14ac:dyDescent="0.25">
      <c r="B34" s="211" t="s">
        <v>120</v>
      </c>
      <c r="C34" s="178"/>
      <c r="D34" s="180"/>
      <c r="E34" s="206"/>
      <c r="F34" s="472"/>
      <c r="G34" s="472"/>
      <c r="H34" s="214" t="str">
        <f t="shared" si="1"/>
        <v/>
      </c>
      <c r="I34" s="472"/>
    </row>
    <row r="35" spans="2:10" ht="19.5" customHeight="1" x14ac:dyDescent="0.25">
      <c r="B35" s="211" t="s">
        <v>121</v>
      </c>
      <c r="C35" s="178"/>
      <c r="D35" s="178"/>
      <c r="E35" s="206"/>
      <c r="F35" s="472"/>
      <c r="G35" s="472"/>
      <c r="H35" s="214" t="str">
        <f t="shared" si="1"/>
        <v/>
      </c>
      <c r="I35" s="472"/>
    </row>
    <row r="36" spans="2:10" ht="19.5" customHeight="1" x14ac:dyDescent="0.25">
      <c r="B36" s="211" t="s">
        <v>122</v>
      </c>
      <c r="C36" s="178"/>
      <c r="D36" s="180"/>
      <c r="E36" s="206"/>
      <c r="F36" s="472"/>
      <c r="G36" s="472"/>
      <c r="H36" s="214" t="str">
        <f t="shared" si="1"/>
        <v/>
      </c>
      <c r="I36" s="472"/>
    </row>
    <row r="37" spans="2:10" ht="19.5" customHeight="1" x14ac:dyDescent="0.25">
      <c r="B37" s="211" t="s">
        <v>123</v>
      </c>
      <c r="C37" s="178"/>
      <c r="D37" s="180"/>
      <c r="E37" s="206"/>
      <c r="F37" s="472"/>
      <c r="G37" s="472"/>
      <c r="H37" s="214" t="str">
        <f t="shared" si="1"/>
        <v/>
      </c>
      <c r="I37" s="472"/>
    </row>
    <row r="38" spans="2:10" ht="19.5" customHeight="1" x14ac:dyDescent="0.25">
      <c r="B38" s="211" t="s">
        <v>124</v>
      </c>
      <c r="C38" s="178"/>
      <c r="D38" s="181"/>
      <c r="E38" s="206"/>
      <c r="F38" s="472"/>
      <c r="G38" s="472"/>
      <c r="H38" s="214" t="str">
        <f t="shared" si="1"/>
        <v/>
      </c>
      <c r="I38" s="472"/>
    </row>
    <row r="39" spans="2:10" ht="107.25" customHeight="1" x14ac:dyDescent="0.25">
      <c r="B39" s="168" t="s">
        <v>277</v>
      </c>
      <c r="C39" s="469" t="s">
        <v>386</v>
      </c>
      <c r="D39" s="470"/>
      <c r="E39" s="470"/>
      <c r="F39" s="470"/>
      <c r="G39" s="470"/>
      <c r="H39" s="470"/>
      <c r="I39" s="471"/>
      <c r="J39" s="209"/>
    </row>
    <row r="40" spans="2:10" ht="34.5" customHeight="1" x14ac:dyDescent="0.25">
      <c r="B40" s="485"/>
      <c r="C40" s="338"/>
      <c r="D40" s="338"/>
      <c r="E40" s="338"/>
      <c r="F40" s="338"/>
      <c r="G40" s="338"/>
      <c r="H40" s="338"/>
      <c r="I40" s="486"/>
      <c r="J40" s="209"/>
    </row>
    <row r="41" spans="2:10" ht="60" customHeight="1" x14ac:dyDescent="0.25">
      <c r="B41" s="487"/>
      <c r="C41" s="341"/>
      <c r="D41" s="341"/>
      <c r="E41" s="341"/>
      <c r="F41" s="341"/>
      <c r="G41" s="341"/>
      <c r="H41" s="341"/>
      <c r="I41" s="488"/>
      <c r="J41" s="209"/>
    </row>
    <row r="42" spans="2:10" ht="34.5" customHeight="1" x14ac:dyDescent="0.25">
      <c r="B42" s="487"/>
      <c r="C42" s="341"/>
      <c r="D42" s="341"/>
      <c r="E42" s="341"/>
      <c r="F42" s="341"/>
      <c r="G42" s="341"/>
      <c r="H42" s="341"/>
      <c r="I42" s="488"/>
      <c r="J42" s="209"/>
    </row>
    <row r="43" spans="2:10" ht="34.5" customHeight="1" x14ac:dyDescent="0.25">
      <c r="B43" s="487"/>
      <c r="C43" s="341"/>
      <c r="D43" s="341"/>
      <c r="E43" s="341"/>
      <c r="F43" s="341"/>
      <c r="G43" s="341"/>
      <c r="H43" s="341"/>
      <c r="I43" s="488"/>
      <c r="J43" s="209"/>
    </row>
    <row r="44" spans="2:10" ht="34.5" customHeight="1" x14ac:dyDescent="0.25">
      <c r="B44" s="489"/>
      <c r="C44" s="344"/>
      <c r="D44" s="344"/>
      <c r="E44" s="344"/>
      <c r="F44" s="344"/>
      <c r="G44" s="344"/>
      <c r="H44" s="344"/>
      <c r="I44" s="490"/>
      <c r="J44" s="209"/>
    </row>
    <row r="45" spans="2:10" ht="77.25" customHeight="1" x14ac:dyDescent="0.25">
      <c r="B45" s="164" t="s">
        <v>278</v>
      </c>
      <c r="C45" s="491" t="s">
        <v>376</v>
      </c>
      <c r="D45" s="470"/>
      <c r="E45" s="470"/>
      <c r="F45" s="470"/>
      <c r="G45" s="470"/>
      <c r="H45" s="470"/>
      <c r="I45" s="471"/>
      <c r="J45" s="209"/>
    </row>
    <row r="46" spans="2:10" ht="54.75" customHeight="1" x14ac:dyDescent="0.25">
      <c r="B46" s="164" t="s">
        <v>279</v>
      </c>
      <c r="C46" s="491" t="s">
        <v>182</v>
      </c>
      <c r="D46" s="470"/>
      <c r="E46" s="470"/>
      <c r="F46" s="470"/>
      <c r="G46" s="470"/>
      <c r="H46" s="470"/>
      <c r="I46" s="471"/>
    </row>
    <row r="47" spans="2:10" ht="54" customHeight="1" x14ac:dyDescent="0.25">
      <c r="B47" s="169" t="s">
        <v>280</v>
      </c>
      <c r="C47" s="614" t="s">
        <v>377</v>
      </c>
      <c r="D47" s="614"/>
      <c r="E47" s="614"/>
      <c r="F47" s="614"/>
      <c r="G47" s="614"/>
      <c r="H47" s="614"/>
      <c r="I47" s="614"/>
    </row>
    <row r="48" spans="2:10" ht="22.5" customHeight="1" x14ac:dyDescent="0.25">
      <c r="B48" s="492" t="s">
        <v>236</v>
      </c>
      <c r="C48" s="493"/>
      <c r="D48" s="493"/>
      <c r="E48" s="493"/>
      <c r="F48" s="493"/>
      <c r="G48" s="493"/>
      <c r="H48" s="493"/>
      <c r="I48" s="494"/>
    </row>
    <row r="49" spans="2:9" ht="22.5" customHeight="1" x14ac:dyDescent="0.25">
      <c r="B49" s="461" t="s">
        <v>281</v>
      </c>
      <c r="C49" s="171" t="s">
        <v>282</v>
      </c>
      <c r="D49" s="479" t="s">
        <v>283</v>
      </c>
      <c r="E49" s="480"/>
      <c r="F49" s="481"/>
      <c r="G49" s="479" t="s">
        <v>284</v>
      </c>
      <c r="H49" s="480"/>
      <c r="I49" s="481"/>
    </row>
    <row r="50" spans="2:9" ht="30.75" customHeight="1" x14ac:dyDescent="0.25">
      <c r="B50" s="462"/>
      <c r="C50" s="172"/>
      <c r="D50" s="482"/>
      <c r="E50" s="483"/>
      <c r="F50" s="484"/>
      <c r="G50" s="482"/>
      <c r="H50" s="483"/>
      <c r="I50" s="484"/>
    </row>
    <row r="51" spans="2:9" ht="32.25" customHeight="1" x14ac:dyDescent="0.25">
      <c r="B51" s="170" t="s">
        <v>285</v>
      </c>
      <c r="C51" s="427" t="s">
        <v>367</v>
      </c>
      <c r="D51" s="427"/>
      <c r="E51" s="427"/>
      <c r="F51" s="427"/>
      <c r="G51" s="427"/>
      <c r="H51" s="427"/>
      <c r="I51" s="427"/>
    </row>
    <row r="52" spans="2:9" ht="28.5" customHeight="1" x14ac:dyDescent="0.25">
      <c r="B52" s="165" t="s">
        <v>286</v>
      </c>
      <c r="C52" s="428" t="s">
        <v>365</v>
      </c>
      <c r="D52" s="429"/>
      <c r="E52" s="429"/>
      <c r="F52" s="429"/>
      <c r="G52" s="429"/>
      <c r="H52" s="429"/>
      <c r="I52" s="430"/>
    </row>
    <row r="53" spans="2:9" ht="30" customHeight="1" x14ac:dyDescent="0.25">
      <c r="B53" s="169" t="s">
        <v>287</v>
      </c>
      <c r="C53" s="427" t="s">
        <v>366</v>
      </c>
      <c r="D53" s="427"/>
      <c r="E53" s="427"/>
      <c r="F53" s="427"/>
      <c r="G53" s="427"/>
      <c r="H53" s="427"/>
      <c r="I53" s="427"/>
    </row>
    <row r="54" spans="2:9" ht="31.5" customHeight="1" x14ac:dyDescent="0.25">
      <c r="B54" s="169" t="s">
        <v>288</v>
      </c>
      <c r="C54" s="427" t="s">
        <v>366</v>
      </c>
      <c r="D54" s="427"/>
      <c r="E54" s="427"/>
      <c r="F54" s="427"/>
      <c r="G54" s="427"/>
      <c r="H54" s="427"/>
      <c r="I54" s="427"/>
    </row>
  </sheetData>
  <sheetProtection algorithmName="SHA-512" hashValue="g/mS8cuhDOweM2EDucymJ5ycsmMWwTGXCII6XPe5hk0/+mS36HakDUON5O6dNFKStMVeZCKHrRop9wgG6NU23w==" saltValue="D7Bvt0a1uxKd2gNi7pQK0w==" spinCount="100000" sheet="1" objects="1" scenarios="1"/>
  <mergeCells count="59">
    <mergeCell ref="B49:B50"/>
    <mergeCell ref="D49:F49"/>
    <mergeCell ref="G49:I49"/>
    <mergeCell ref="D50:F50"/>
    <mergeCell ref="B40:I44"/>
    <mergeCell ref="C45:I45"/>
    <mergeCell ref="C46:I46"/>
    <mergeCell ref="C47:I47"/>
    <mergeCell ref="G50:I50"/>
    <mergeCell ref="B48:I48"/>
    <mergeCell ref="C39:I39"/>
    <mergeCell ref="F27:F38"/>
    <mergeCell ref="G27:G38"/>
    <mergeCell ref="I27:I38"/>
    <mergeCell ref="C16:I16"/>
    <mergeCell ref="C17:I17"/>
    <mergeCell ref="C23:E23"/>
    <mergeCell ref="G23:I23"/>
    <mergeCell ref="C24:E24"/>
    <mergeCell ref="G24:I24"/>
    <mergeCell ref="B25:I25"/>
    <mergeCell ref="C20:E20"/>
    <mergeCell ref="F20:I20"/>
    <mergeCell ref="C21:E21"/>
    <mergeCell ref="F21:I21"/>
    <mergeCell ref="C22:E22"/>
    <mergeCell ref="B18:B19"/>
    <mergeCell ref="C18:E18"/>
    <mergeCell ref="F18:I18"/>
    <mergeCell ref="C19:E19"/>
    <mergeCell ref="F19:I19"/>
    <mergeCell ref="C15:I15"/>
    <mergeCell ref="C8:F8"/>
    <mergeCell ref="H8:I8"/>
    <mergeCell ref="C9:F9"/>
    <mergeCell ref="H9:I9"/>
    <mergeCell ref="C10:I10"/>
    <mergeCell ref="C11:I11"/>
    <mergeCell ref="C12:F12"/>
    <mergeCell ref="H12:I12"/>
    <mergeCell ref="C13:F13"/>
    <mergeCell ref="H13:I13"/>
    <mergeCell ref="C14:I14"/>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s>
  <dataValidations count="1">
    <dataValidation type="list" allowBlank="1" showInputMessage="1" showErrorMessage="1" sqref="C24:E24 C7 I7 H12:I13 C9:F9">
      <formula1>#REF!</formula1>
    </dataValidation>
  </dataValidations>
  <pageMargins left="0.7" right="0.7" top="0.75" bottom="0.75" header="0.3" footer="0.3"/>
  <pageSetup orientation="portrait" r:id="rId1"/>
  <ignoredErrors>
    <ignoredError sqref="F28:I38 F27 H27:I27" unlockedFormula="1"/>
  </ignoredErrors>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S54"/>
  <sheetViews>
    <sheetView zoomScale="90" zoomScaleNormal="90" workbookViewId="0">
      <selection activeCell="D61" sqref="D61"/>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9" width="11.42578125" style="3"/>
    <col min="20" max="16384" width="11.42578125" style="7"/>
  </cols>
  <sheetData>
    <row r="1" spans="2:9" ht="37.5" customHeight="1" x14ac:dyDescent="0.2">
      <c r="B1" s="425"/>
      <c r="C1" s="292" t="s">
        <v>25</v>
      </c>
      <c r="D1" s="292"/>
      <c r="E1" s="292"/>
      <c r="F1" s="292"/>
      <c r="G1" s="292"/>
      <c r="H1" s="292"/>
      <c r="I1" s="426"/>
    </row>
    <row r="2" spans="2:9" ht="37.5" customHeight="1" x14ac:dyDescent="0.2">
      <c r="B2" s="425"/>
      <c r="C2" s="292" t="s">
        <v>239</v>
      </c>
      <c r="D2" s="292"/>
      <c r="E2" s="292"/>
      <c r="F2" s="292"/>
      <c r="G2" s="292"/>
      <c r="H2" s="292"/>
      <c r="I2" s="426"/>
    </row>
    <row r="3" spans="2:9" ht="37.5" customHeight="1" x14ac:dyDescent="0.2">
      <c r="B3" s="425"/>
      <c r="C3" s="292" t="s">
        <v>240</v>
      </c>
      <c r="D3" s="292"/>
      <c r="E3" s="292"/>
      <c r="F3" s="292" t="s">
        <v>241</v>
      </c>
      <c r="G3" s="292"/>
      <c r="H3" s="292"/>
      <c r="I3" s="426"/>
    </row>
    <row r="4" spans="2:9" ht="23.25" customHeight="1" x14ac:dyDescent="0.2">
      <c r="B4" s="431"/>
      <c r="C4" s="431"/>
      <c r="D4" s="431"/>
      <c r="E4" s="431"/>
      <c r="F4" s="431"/>
      <c r="G4" s="431"/>
      <c r="H4" s="431"/>
      <c r="I4" s="431"/>
    </row>
    <row r="5" spans="2:9" ht="24" customHeight="1" x14ac:dyDescent="0.2">
      <c r="B5" s="541" t="s">
        <v>234</v>
      </c>
      <c r="C5" s="542"/>
      <c r="D5" s="542"/>
      <c r="E5" s="542"/>
      <c r="F5" s="542"/>
      <c r="G5" s="542"/>
      <c r="H5" s="542"/>
      <c r="I5" s="543"/>
    </row>
    <row r="6" spans="2:9" ht="30.75" customHeight="1" x14ac:dyDescent="0.2">
      <c r="B6" s="182" t="s">
        <v>242</v>
      </c>
      <c r="C6" s="183">
        <v>2</v>
      </c>
      <c r="D6" s="500" t="s">
        <v>243</v>
      </c>
      <c r="E6" s="502"/>
      <c r="F6" s="503" t="s">
        <v>304</v>
      </c>
      <c r="G6" s="504"/>
      <c r="H6" s="504"/>
      <c r="I6" s="505"/>
    </row>
    <row r="7" spans="2:9" ht="30.75" customHeight="1" x14ac:dyDescent="0.2">
      <c r="B7" s="182" t="s">
        <v>244</v>
      </c>
      <c r="C7" s="183" t="s">
        <v>81</v>
      </c>
      <c r="D7" s="500" t="s">
        <v>245</v>
      </c>
      <c r="E7" s="502"/>
      <c r="F7" s="503" t="s">
        <v>290</v>
      </c>
      <c r="G7" s="505"/>
      <c r="H7" s="184" t="s">
        <v>246</v>
      </c>
      <c r="I7" s="183" t="s">
        <v>81</v>
      </c>
    </row>
    <row r="8" spans="2:9" ht="30.75" customHeight="1" x14ac:dyDescent="0.2">
      <c r="B8" s="182" t="s">
        <v>247</v>
      </c>
      <c r="C8" s="503" t="s">
        <v>291</v>
      </c>
      <c r="D8" s="504"/>
      <c r="E8" s="504"/>
      <c r="F8" s="505"/>
      <c r="G8" s="184" t="s">
        <v>248</v>
      </c>
      <c r="H8" s="503">
        <v>7560</v>
      </c>
      <c r="I8" s="505"/>
    </row>
    <row r="9" spans="2:9" ht="30.75" customHeight="1" x14ac:dyDescent="0.2">
      <c r="B9" s="182" t="s">
        <v>48</v>
      </c>
      <c r="C9" s="524" t="s">
        <v>65</v>
      </c>
      <c r="D9" s="525"/>
      <c r="E9" s="525"/>
      <c r="F9" s="526"/>
      <c r="G9" s="184" t="s">
        <v>249</v>
      </c>
      <c r="H9" s="503" t="s">
        <v>165</v>
      </c>
      <c r="I9" s="505"/>
    </row>
    <row r="10" spans="2:9" ht="30.75" customHeight="1" x14ac:dyDescent="0.2">
      <c r="B10" s="182" t="s">
        <v>250</v>
      </c>
      <c r="C10" s="503" t="s">
        <v>357</v>
      </c>
      <c r="D10" s="504"/>
      <c r="E10" s="504"/>
      <c r="F10" s="504"/>
      <c r="G10" s="504"/>
      <c r="H10" s="504"/>
      <c r="I10" s="505"/>
    </row>
    <row r="11" spans="2:9" ht="30.75" customHeight="1" x14ac:dyDescent="0.2">
      <c r="B11" s="182" t="s">
        <v>251</v>
      </c>
      <c r="C11" s="524" t="s">
        <v>292</v>
      </c>
      <c r="D11" s="525"/>
      <c r="E11" s="525"/>
      <c r="F11" s="525"/>
      <c r="G11" s="525"/>
      <c r="H11" s="525"/>
      <c r="I11" s="526"/>
    </row>
    <row r="12" spans="2:9" ht="30.75" customHeight="1" x14ac:dyDescent="0.2">
      <c r="B12" s="182" t="s">
        <v>254</v>
      </c>
      <c r="C12" s="532" t="s">
        <v>350</v>
      </c>
      <c r="D12" s="533"/>
      <c r="E12" s="533"/>
      <c r="F12" s="534"/>
      <c r="G12" s="184" t="s">
        <v>252</v>
      </c>
      <c r="H12" s="527" t="s">
        <v>91</v>
      </c>
      <c r="I12" s="529"/>
    </row>
    <row r="13" spans="2:9" ht="30.75" customHeight="1" x14ac:dyDescent="0.2">
      <c r="B13" s="182" t="s">
        <v>255</v>
      </c>
      <c r="C13" s="535">
        <v>45292</v>
      </c>
      <c r="D13" s="536"/>
      <c r="E13" s="536"/>
      <c r="F13" s="537"/>
      <c r="G13" s="184" t="s">
        <v>253</v>
      </c>
      <c r="H13" s="524" t="s">
        <v>70</v>
      </c>
      <c r="I13" s="526"/>
    </row>
    <row r="14" spans="2:9" ht="64.5" customHeight="1" x14ac:dyDescent="0.2">
      <c r="B14" s="182" t="s">
        <v>256</v>
      </c>
      <c r="C14" s="538" t="s">
        <v>355</v>
      </c>
      <c r="D14" s="539"/>
      <c r="E14" s="539"/>
      <c r="F14" s="539"/>
      <c r="G14" s="539"/>
      <c r="H14" s="539"/>
      <c r="I14" s="540"/>
    </row>
    <row r="15" spans="2:9" ht="30.75" customHeight="1" x14ac:dyDescent="0.2">
      <c r="B15" s="182" t="s">
        <v>257</v>
      </c>
      <c r="C15" s="532" t="s">
        <v>359</v>
      </c>
      <c r="D15" s="533"/>
      <c r="E15" s="533"/>
      <c r="F15" s="533"/>
      <c r="G15" s="533"/>
      <c r="H15" s="533"/>
      <c r="I15" s="534"/>
    </row>
    <row r="16" spans="2:9" ht="20.25" customHeight="1" x14ac:dyDescent="0.2">
      <c r="B16" s="182" t="s">
        <v>258</v>
      </c>
      <c r="C16" s="503" t="s">
        <v>358</v>
      </c>
      <c r="D16" s="504"/>
      <c r="E16" s="504"/>
      <c r="F16" s="504"/>
      <c r="G16" s="504"/>
      <c r="H16" s="504"/>
      <c r="I16" s="505"/>
    </row>
    <row r="17" spans="2:9" ht="30.75" customHeight="1" x14ac:dyDescent="0.2">
      <c r="B17" s="182" t="s">
        <v>259</v>
      </c>
      <c r="C17" s="524" t="s">
        <v>305</v>
      </c>
      <c r="D17" s="525"/>
      <c r="E17" s="525"/>
      <c r="F17" s="525"/>
      <c r="G17" s="525"/>
      <c r="H17" s="525"/>
      <c r="I17" s="526"/>
    </row>
    <row r="18" spans="2:9" ht="18" customHeight="1" x14ac:dyDescent="0.2">
      <c r="B18" s="498" t="s">
        <v>265</v>
      </c>
      <c r="C18" s="519" t="s">
        <v>237</v>
      </c>
      <c r="D18" s="520"/>
      <c r="E18" s="521"/>
      <c r="F18" s="519" t="s">
        <v>238</v>
      </c>
      <c r="G18" s="520"/>
      <c r="H18" s="520"/>
      <c r="I18" s="521"/>
    </row>
    <row r="19" spans="2:9" ht="39.75" customHeight="1" x14ac:dyDescent="0.2">
      <c r="B19" s="499"/>
      <c r="C19" s="503" t="s">
        <v>306</v>
      </c>
      <c r="D19" s="504"/>
      <c r="E19" s="505"/>
      <c r="F19" s="503" t="s">
        <v>307</v>
      </c>
      <c r="G19" s="504"/>
      <c r="H19" s="504"/>
      <c r="I19" s="505"/>
    </row>
    <row r="20" spans="2:9" ht="39.75" customHeight="1" x14ac:dyDescent="0.2">
      <c r="B20" s="187" t="s">
        <v>266</v>
      </c>
      <c r="C20" s="524" t="s">
        <v>308</v>
      </c>
      <c r="D20" s="525"/>
      <c r="E20" s="526"/>
      <c r="F20" s="527" t="s">
        <v>309</v>
      </c>
      <c r="G20" s="528"/>
      <c r="H20" s="528"/>
      <c r="I20" s="529"/>
    </row>
    <row r="21" spans="2:9" ht="48" customHeight="1" x14ac:dyDescent="0.2">
      <c r="B21" s="182" t="s">
        <v>267</v>
      </c>
      <c r="C21" s="530" t="s">
        <v>310</v>
      </c>
      <c r="D21" s="530"/>
      <c r="E21" s="530"/>
      <c r="F21" s="531" t="s">
        <v>311</v>
      </c>
      <c r="G21" s="531"/>
      <c r="H21" s="531"/>
      <c r="I21" s="531"/>
    </row>
    <row r="22" spans="2:9" ht="23.25" customHeight="1" x14ac:dyDescent="0.2">
      <c r="B22" s="182" t="s">
        <v>268</v>
      </c>
      <c r="C22" s="522">
        <v>45292</v>
      </c>
      <c r="D22" s="522"/>
      <c r="E22" s="522"/>
      <c r="F22" s="184" t="s">
        <v>271</v>
      </c>
      <c r="G22" s="215">
        <v>7</v>
      </c>
      <c r="H22" s="184" t="s">
        <v>275</v>
      </c>
      <c r="I22" s="216">
        <v>7</v>
      </c>
    </row>
    <row r="23" spans="2:9" ht="27" customHeight="1" x14ac:dyDescent="0.2">
      <c r="B23" s="182" t="s">
        <v>269</v>
      </c>
      <c r="C23" s="522">
        <v>45443</v>
      </c>
      <c r="D23" s="522"/>
      <c r="E23" s="522"/>
      <c r="F23" s="184" t="s">
        <v>272</v>
      </c>
      <c r="G23" s="523">
        <v>1</v>
      </c>
      <c r="H23" s="523"/>
      <c r="I23" s="523"/>
    </row>
    <row r="24" spans="2:9" ht="30.75" customHeight="1" x14ac:dyDescent="0.2">
      <c r="B24" s="182" t="s">
        <v>270</v>
      </c>
      <c r="C24" s="509" t="s">
        <v>88</v>
      </c>
      <c r="D24" s="509"/>
      <c r="E24" s="509"/>
      <c r="F24" s="217" t="s">
        <v>274</v>
      </c>
      <c r="G24" s="510" t="s">
        <v>360</v>
      </c>
      <c r="H24" s="510"/>
      <c r="I24" s="510"/>
    </row>
    <row r="25" spans="2:9" ht="22.5" customHeight="1" x14ac:dyDescent="0.2">
      <c r="B25" s="511" t="s">
        <v>235</v>
      </c>
      <c r="C25" s="511"/>
      <c r="D25" s="511"/>
      <c r="E25" s="511"/>
      <c r="F25" s="511"/>
      <c r="G25" s="511"/>
      <c r="H25" s="511"/>
      <c r="I25" s="511"/>
    </row>
    <row r="26" spans="2:9" ht="43.5" customHeight="1" x14ac:dyDescent="0.2">
      <c r="B26" s="190" t="s">
        <v>105</v>
      </c>
      <c r="C26" s="190" t="s">
        <v>261</v>
      </c>
      <c r="D26" s="190" t="s">
        <v>260</v>
      </c>
      <c r="E26" s="190" t="s">
        <v>264</v>
      </c>
      <c r="F26" s="190" t="s">
        <v>361</v>
      </c>
      <c r="G26" s="190" t="s">
        <v>262</v>
      </c>
      <c r="H26" s="190" t="s">
        <v>276</v>
      </c>
      <c r="I26" s="190" t="s">
        <v>273</v>
      </c>
    </row>
    <row r="27" spans="2:9" ht="19.5" customHeight="1" x14ac:dyDescent="0.2">
      <c r="B27" s="191" t="s">
        <v>113</v>
      </c>
      <c r="C27" s="203">
        <v>0.1</v>
      </c>
      <c r="D27" s="203">
        <v>0.1</v>
      </c>
      <c r="E27" s="206">
        <f>IF(OR(C27=0,C27=""),0,D27/C27)</f>
        <v>1</v>
      </c>
      <c r="F27" s="512">
        <f>SUM(C27:C38)</f>
        <v>1</v>
      </c>
      <c r="G27" s="512">
        <f>SUM(D27:D38)</f>
        <v>0.5</v>
      </c>
      <c r="H27" s="174">
        <f>+(D27*100%)/$G$23</f>
        <v>0.1</v>
      </c>
      <c r="I27" s="512">
        <f>G27+I22</f>
        <v>7.5</v>
      </c>
    </row>
    <row r="28" spans="2:9" ht="19.5" customHeight="1" x14ac:dyDescent="0.2">
      <c r="B28" s="191" t="s">
        <v>114</v>
      </c>
      <c r="C28" s="203">
        <v>0.1</v>
      </c>
      <c r="D28" s="203">
        <v>0.1</v>
      </c>
      <c r="E28" s="206">
        <f t="shared" ref="E28:E31" si="0">IF(OR(C28=0,C28=""),0,D28/C28)</f>
        <v>1</v>
      </c>
      <c r="F28" s="513"/>
      <c r="G28" s="513"/>
      <c r="H28" s="174">
        <f>+IF(D28="","",((D28*100%)/$G$23)+H27)</f>
        <v>0.2</v>
      </c>
      <c r="I28" s="513"/>
    </row>
    <row r="29" spans="2:9" ht="19.5" customHeight="1" x14ac:dyDescent="0.2">
      <c r="B29" s="191" t="s">
        <v>115</v>
      </c>
      <c r="C29" s="203">
        <v>0.3</v>
      </c>
      <c r="D29" s="204">
        <v>0.3</v>
      </c>
      <c r="E29" s="206">
        <f t="shared" si="0"/>
        <v>1</v>
      </c>
      <c r="F29" s="513"/>
      <c r="G29" s="513"/>
      <c r="H29" s="174">
        <f t="shared" ref="H29:H38" si="1">+IF(D29="","",((D29*100%)/$G$23)+H28)</f>
        <v>0.5</v>
      </c>
      <c r="I29" s="513"/>
    </row>
    <row r="30" spans="2:9" ht="19.5" customHeight="1" x14ac:dyDescent="0.2">
      <c r="B30" s="191" t="s">
        <v>116</v>
      </c>
      <c r="C30" s="203">
        <v>0.3</v>
      </c>
      <c r="D30" s="204"/>
      <c r="E30" s="206">
        <f t="shared" si="0"/>
        <v>0</v>
      </c>
      <c r="F30" s="513"/>
      <c r="G30" s="513"/>
      <c r="H30" s="174" t="str">
        <f t="shared" si="1"/>
        <v/>
      </c>
      <c r="I30" s="513"/>
    </row>
    <row r="31" spans="2:9" ht="19.5" customHeight="1" x14ac:dyDescent="0.2">
      <c r="B31" s="191" t="s">
        <v>117</v>
      </c>
      <c r="C31" s="203">
        <v>0.2</v>
      </c>
      <c r="D31" s="203"/>
      <c r="E31" s="206">
        <f t="shared" si="0"/>
        <v>0</v>
      </c>
      <c r="F31" s="513"/>
      <c r="G31" s="513"/>
      <c r="H31" s="174" t="str">
        <f t="shared" si="1"/>
        <v/>
      </c>
      <c r="I31" s="513"/>
    </row>
    <row r="32" spans="2:9" ht="19.5" customHeight="1" x14ac:dyDescent="0.2">
      <c r="B32" s="191" t="s">
        <v>118</v>
      </c>
      <c r="C32" s="178"/>
      <c r="D32" s="178"/>
      <c r="E32" s="206"/>
      <c r="F32" s="513"/>
      <c r="G32" s="513"/>
      <c r="H32" s="174" t="str">
        <f t="shared" si="1"/>
        <v/>
      </c>
      <c r="I32" s="513"/>
    </row>
    <row r="33" spans="2:10" ht="19.5" customHeight="1" x14ac:dyDescent="0.2">
      <c r="B33" s="191" t="s">
        <v>119</v>
      </c>
      <c r="C33" s="178"/>
      <c r="D33" s="178"/>
      <c r="E33" s="206"/>
      <c r="F33" s="513"/>
      <c r="G33" s="513"/>
      <c r="H33" s="174" t="str">
        <f t="shared" si="1"/>
        <v/>
      </c>
      <c r="I33" s="513"/>
    </row>
    <row r="34" spans="2:10" ht="19.5" customHeight="1" x14ac:dyDescent="0.2">
      <c r="B34" s="191" t="s">
        <v>120</v>
      </c>
      <c r="C34" s="178"/>
      <c r="D34" s="178"/>
      <c r="E34" s="206"/>
      <c r="F34" s="513"/>
      <c r="G34" s="513"/>
      <c r="H34" s="174" t="str">
        <f t="shared" si="1"/>
        <v/>
      </c>
      <c r="I34" s="513"/>
    </row>
    <row r="35" spans="2:10" ht="19.5" customHeight="1" x14ac:dyDescent="0.2">
      <c r="B35" s="191" t="s">
        <v>121</v>
      </c>
      <c r="C35" s="178"/>
      <c r="D35" s="178"/>
      <c r="E35" s="206"/>
      <c r="F35" s="513"/>
      <c r="G35" s="513"/>
      <c r="H35" s="174" t="str">
        <f t="shared" si="1"/>
        <v/>
      </c>
      <c r="I35" s="513"/>
    </row>
    <row r="36" spans="2:10" ht="19.5" customHeight="1" x14ac:dyDescent="0.2">
      <c r="B36" s="191" t="s">
        <v>122</v>
      </c>
      <c r="C36" s="178"/>
      <c r="D36" s="178"/>
      <c r="E36" s="206"/>
      <c r="F36" s="513"/>
      <c r="G36" s="513"/>
      <c r="H36" s="174" t="str">
        <f t="shared" si="1"/>
        <v/>
      </c>
      <c r="I36" s="513"/>
    </row>
    <row r="37" spans="2:10" ht="19.5" customHeight="1" x14ac:dyDescent="0.2">
      <c r="B37" s="191" t="s">
        <v>123</v>
      </c>
      <c r="C37" s="178"/>
      <c r="D37" s="178"/>
      <c r="E37" s="206"/>
      <c r="F37" s="513"/>
      <c r="G37" s="513"/>
      <c r="H37" s="174" t="str">
        <f t="shared" si="1"/>
        <v/>
      </c>
      <c r="I37" s="513"/>
    </row>
    <row r="38" spans="2:10" ht="19.5" customHeight="1" x14ac:dyDescent="0.2">
      <c r="B38" s="191" t="s">
        <v>124</v>
      </c>
      <c r="C38" s="178"/>
      <c r="D38" s="178"/>
      <c r="E38" s="206"/>
      <c r="F38" s="514"/>
      <c r="G38" s="514"/>
      <c r="H38" s="174" t="str">
        <f t="shared" si="1"/>
        <v/>
      </c>
      <c r="I38" s="514"/>
    </row>
    <row r="39" spans="2:10" ht="69" customHeight="1" x14ac:dyDescent="0.25">
      <c r="B39" s="195" t="s">
        <v>277</v>
      </c>
      <c r="C39" s="515" t="s">
        <v>387</v>
      </c>
      <c r="D39" s="515"/>
      <c r="E39" s="515"/>
      <c r="F39" s="515"/>
      <c r="G39" s="515"/>
      <c r="H39" s="515"/>
      <c r="I39" s="515"/>
      <c r="J39"/>
    </row>
    <row r="40" spans="2:10" ht="34.5" customHeight="1" x14ac:dyDescent="0.25">
      <c r="B40" s="516"/>
      <c r="C40" s="516"/>
      <c r="D40" s="516"/>
      <c r="E40" s="516"/>
      <c r="F40" s="516"/>
      <c r="G40" s="516"/>
      <c r="H40" s="516"/>
      <c r="I40" s="516"/>
      <c r="J40"/>
    </row>
    <row r="41" spans="2:10" ht="34.5" customHeight="1" x14ac:dyDescent="0.25">
      <c r="B41" s="516"/>
      <c r="C41" s="516"/>
      <c r="D41" s="516"/>
      <c r="E41" s="516"/>
      <c r="F41" s="516"/>
      <c r="G41" s="516"/>
      <c r="H41" s="516"/>
      <c r="I41" s="516"/>
      <c r="J41"/>
    </row>
    <row r="42" spans="2:10" ht="34.5" customHeight="1" x14ac:dyDescent="0.25">
      <c r="B42" s="516"/>
      <c r="C42" s="516"/>
      <c r="D42" s="516"/>
      <c r="E42" s="516"/>
      <c r="F42" s="516"/>
      <c r="G42" s="516"/>
      <c r="H42" s="516"/>
      <c r="I42" s="516"/>
      <c r="J42"/>
    </row>
    <row r="43" spans="2:10" ht="57" customHeight="1" x14ac:dyDescent="0.25">
      <c r="B43" s="516"/>
      <c r="C43" s="516"/>
      <c r="D43" s="516"/>
      <c r="E43" s="516"/>
      <c r="F43" s="516"/>
      <c r="G43" s="516"/>
      <c r="H43" s="516"/>
      <c r="I43" s="516"/>
      <c r="J43"/>
    </row>
    <row r="44" spans="2:10" ht="34.5" customHeight="1" x14ac:dyDescent="0.25">
      <c r="B44" s="516"/>
      <c r="C44" s="516"/>
      <c r="D44" s="516"/>
      <c r="E44" s="516"/>
      <c r="F44" s="516"/>
      <c r="G44" s="516"/>
      <c r="H44" s="516"/>
      <c r="I44" s="516"/>
      <c r="J44"/>
    </row>
    <row r="45" spans="2:10" ht="123" customHeight="1" x14ac:dyDescent="0.25">
      <c r="B45" s="182" t="s">
        <v>278</v>
      </c>
      <c r="C45" s="515" t="s">
        <v>381</v>
      </c>
      <c r="D45" s="515"/>
      <c r="E45" s="515"/>
      <c r="F45" s="515"/>
      <c r="G45" s="515"/>
      <c r="H45" s="515"/>
      <c r="I45" s="515"/>
      <c r="J45"/>
    </row>
    <row r="46" spans="2:10" ht="32.25" customHeight="1" x14ac:dyDescent="0.2">
      <c r="B46" s="182" t="s">
        <v>279</v>
      </c>
      <c r="C46" s="517" t="s">
        <v>223</v>
      </c>
      <c r="D46" s="517"/>
      <c r="E46" s="517"/>
      <c r="F46" s="517"/>
      <c r="G46" s="517"/>
      <c r="H46" s="517"/>
      <c r="I46" s="517"/>
    </row>
    <row r="47" spans="2:10" ht="90" customHeight="1" x14ac:dyDescent="0.2">
      <c r="B47" s="195" t="s">
        <v>280</v>
      </c>
      <c r="C47" s="518" t="s">
        <v>382</v>
      </c>
      <c r="D47" s="518"/>
      <c r="E47" s="518"/>
      <c r="F47" s="518"/>
      <c r="G47" s="518"/>
      <c r="H47" s="518"/>
      <c r="I47" s="518"/>
    </row>
    <row r="48" spans="2:10" ht="22.5" customHeight="1" x14ac:dyDescent="0.2">
      <c r="B48" s="506" t="s">
        <v>236</v>
      </c>
      <c r="C48" s="507"/>
      <c r="D48" s="507"/>
      <c r="E48" s="507"/>
      <c r="F48" s="507"/>
      <c r="G48" s="507"/>
      <c r="H48" s="507"/>
      <c r="I48" s="508"/>
    </row>
    <row r="49" spans="2:9" ht="22.5" customHeight="1" x14ac:dyDescent="0.2">
      <c r="B49" s="498" t="s">
        <v>281</v>
      </c>
      <c r="C49" s="190" t="s">
        <v>282</v>
      </c>
      <c r="D49" s="500" t="s">
        <v>283</v>
      </c>
      <c r="E49" s="501"/>
      <c r="F49" s="502"/>
      <c r="G49" s="500" t="s">
        <v>284</v>
      </c>
      <c r="H49" s="501"/>
      <c r="I49" s="502"/>
    </row>
    <row r="50" spans="2:9" ht="30.75" customHeight="1" x14ac:dyDescent="0.2">
      <c r="B50" s="499"/>
      <c r="C50" s="196"/>
      <c r="D50" s="503"/>
      <c r="E50" s="504"/>
      <c r="F50" s="505"/>
      <c r="G50" s="503"/>
      <c r="H50" s="504"/>
      <c r="I50" s="505"/>
    </row>
    <row r="51" spans="2:9" ht="32.25" customHeight="1" x14ac:dyDescent="0.2">
      <c r="B51" s="197" t="s">
        <v>285</v>
      </c>
      <c r="C51" s="503" t="s">
        <v>368</v>
      </c>
      <c r="D51" s="504"/>
      <c r="E51" s="504"/>
      <c r="F51" s="504"/>
      <c r="G51" s="504"/>
      <c r="H51" s="504"/>
      <c r="I51" s="505"/>
    </row>
    <row r="52" spans="2:9" ht="28.5" customHeight="1" x14ac:dyDescent="0.2">
      <c r="B52" s="184" t="s">
        <v>286</v>
      </c>
      <c r="C52" s="428" t="s">
        <v>365</v>
      </c>
      <c r="D52" s="429"/>
      <c r="E52" s="429"/>
      <c r="F52" s="429"/>
      <c r="G52" s="429"/>
      <c r="H52" s="429"/>
      <c r="I52" s="430"/>
    </row>
    <row r="53" spans="2:9" ht="30" customHeight="1" x14ac:dyDescent="0.2">
      <c r="B53" s="195" t="s">
        <v>287</v>
      </c>
      <c r="C53" s="495" t="s">
        <v>366</v>
      </c>
      <c r="D53" s="496"/>
      <c r="E53" s="496"/>
      <c r="F53" s="496"/>
      <c r="G53" s="496"/>
      <c r="H53" s="496"/>
      <c r="I53" s="497"/>
    </row>
    <row r="54" spans="2:9" ht="31.5" customHeight="1" x14ac:dyDescent="0.2">
      <c r="B54" s="195" t="s">
        <v>288</v>
      </c>
      <c r="C54" s="495" t="s">
        <v>366</v>
      </c>
      <c r="D54" s="496"/>
      <c r="E54" s="496"/>
      <c r="F54" s="496"/>
      <c r="G54" s="496"/>
      <c r="H54" s="496"/>
      <c r="I54" s="497"/>
    </row>
  </sheetData>
  <sheetProtection algorithmName="SHA-512" hashValue="RY2jABXTVXwM47Ey8MJO8XdmGDOJ3zdUtp8YkpnPud8aOGt4BYXFQ6Cb93Hsh70sQoSvTC63A+lb0uoyocMEEg==" saltValue="RUXGAIr/RlHfbRp1EwpHiw=="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C20:E20"/>
    <mergeCell ref="F20:I20"/>
    <mergeCell ref="C21:E21"/>
    <mergeCell ref="F21:I21"/>
    <mergeCell ref="C22:E22"/>
    <mergeCell ref="B18:B19"/>
    <mergeCell ref="C18:E18"/>
    <mergeCell ref="F18:I18"/>
    <mergeCell ref="C19:E19"/>
    <mergeCell ref="F19:I19"/>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pageMargins left="0.7" right="0.7" top="0.75" bottom="0.75" header="0.3" footer="0.3"/>
  <pageSetup orientation="portrait" r:id="rId1"/>
  <ignoredErrors>
    <ignoredError sqref="F29:G38 G27 F28:G28 I28 H29:I38 H27:I27 H28" unlockedFormula="1"/>
  </ignoredErrors>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P54"/>
  <sheetViews>
    <sheetView zoomScale="90" zoomScaleNormal="90" workbookViewId="0">
      <selection activeCell="C11" sqref="C11:I11"/>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0" width="11.42578125" style="3"/>
    <col min="11" max="11" width="56.7109375" style="3" customWidth="1"/>
    <col min="12" max="16" width="11.42578125" style="3"/>
    <col min="17" max="16384" width="11.42578125" style="7"/>
  </cols>
  <sheetData>
    <row r="1" spans="2:9" ht="37.5" customHeight="1" x14ac:dyDescent="0.2">
      <c r="B1" s="425"/>
      <c r="C1" s="292" t="s">
        <v>25</v>
      </c>
      <c r="D1" s="292"/>
      <c r="E1" s="292"/>
      <c r="F1" s="292"/>
      <c r="G1" s="292"/>
      <c r="H1" s="292"/>
      <c r="I1" s="426"/>
    </row>
    <row r="2" spans="2:9" ht="37.5" customHeight="1" x14ac:dyDescent="0.2">
      <c r="B2" s="425"/>
      <c r="C2" s="292" t="s">
        <v>239</v>
      </c>
      <c r="D2" s="292"/>
      <c r="E2" s="292"/>
      <c r="F2" s="292"/>
      <c r="G2" s="292"/>
      <c r="H2" s="292"/>
      <c r="I2" s="426"/>
    </row>
    <row r="3" spans="2:9" ht="37.5" customHeight="1" x14ac:dyDescent="0.2">
      <c r="B3" s="425"/>
      <c r="C3" s="292" t="s">
        <v>240</v>
      </c>
      <c r="D3" s="292"/>
      <c r="E3" s="292"/>
      <c r="F3" s="292" t="s">
        <v>241</v>
      </c>
      <c r="G3" s="292"/>
      <c r="H3" s="292"/>
      <c r="I3" s="426"/>
    </row>
    <row r="4" spans="2:9" ht="23.25" customHeight="1" x14ac:dyDescent="0.2">
      <c r="B4" s="431"/>
      <c r="C4" s="431"/>
      <c r="D4" s="431"/>
      <c r="E4" s="431"/>
      <c r="F4" s="431"/>
      <c r="G4" s="431"/>
      <c r="H4" s="431"/>
      <c r="I4" s="431"/>
    </row>
    <row r="5" spans="2:9" ht="24" customHeight="1" x14ac:dyDescent="0.2">
      <c r="B5" s="541" t="s">
        <v>234</v>
      </c>
      <c r="C5" s="542"/>
      <c r="D5" s="542"/>
      <c r="E5" s="542"/>
      <c r="F5" s="542"/>
      <c r="G5" s="542"/>
      <c r="H5" s="542"/>
      <c r="I5" s="543"/>
    </row>
    <row r="6" spans="2:9" ht="36" customHeight="1" x14ac:dyDescent="0.2">
      <c r="B6" s="182" t="s">
        <v>242</v>
      </c>
      <c r="C6" s="183">
        <v>3</v>
      </c>
      <c r="D6" s="500" t="s">
        <v>243</v>
      </c>
      <c r="E6" s="502"/>
      <c r="F6" s="503" t="s">
        <v>312</v>
      </c>
      <c r="G6" s="504"/>
      <c r="H6" s="504"/>
      <c r="I6" s="505"/>
    </row>
    <row r="7" spans="2:9" ht="30.75" customHeight="1" x14ac:dyDescent="0.2">
      <c r="B7" s="182" t="s">
        <v>244</v>
      </c>
      <c r="C7" s="183" t="s">
        <v>76</v>
      </c>
      <c r="D7" s="500" t="s">
        <v>245</v>
      </c>
      <c r="E7" s="502"/>
      <c r="F7" s="503" t="s">
        <v>290</v>
      </c>
      <c r="G7" s="505"/>
      <c r="H7" s="184" t="s">
        <v>246</v>
      </c>
      <c r="I7" s="183" t="s">
        <v>76</v>
      </c>
    </row>
    <row r="8" spans="2:9" ht="30.75" customHeight="1" x14ac:dyDescent="0.2">
      <c r="B8" s="182" t="s">
        <v>247</v>
      </c>
      <c r="C8" s="503" t="s">
        <v>291</v>
      </c>
      <c r="D8" s="504"/>
      <c r="E8" s="504"/>
      <c r="F8" s="505"/>
      <c r="G8" s="184" t="s">
        <v>248</v>
      </c>
      <c r="H8" s="503">
        <v>7560</v>
      </c>
      <c r="I8" s="505"/>
    </row>
    <row r="9" spans="2:9" ht="30.75" customHeight="1" x14ac:dyDescent="0.2">
      <c r="B9" s="182" t="s">
        <v>48</v>
      </c>
      <c r="C9" s="524" t="s">
        <v>65</v>
      </c>
      <c r="D9" s="525"/>
      <c r="E9" s="525"/>
      <c r="F9" s="526"/>
      <c r="G9" s="184" t="s">
        <v>249</v>
      </c>
      <c r="H9" s="503" t="s">
        <v>165</v>
      </c>
      <c r="I9" s="505"/>
    </row>
    <row r="10" spans="2:9" ht="30.75" customHeight="1" x14ac:dyDescent="0.2">
      <c r="B10" s="182" t="s">
        <v>250</v>
      </c>
      <c r="C10" s="503" t="s">
        <v>357</v>
      </c>
      <c r="D10" s="504"/>
      <c r="E10" s="504"/>
      <c r="F10" s="504"/>
      <c r="G10" s="504"/>
      <c r="H10" s="504"/>
      <c r="I10" s="505"/>
    </row>
    <row r="11" spans="2:9" ht="30.75" customHeight="1" x14ac:dyDescent="0.2">
      <c r="B11" s="182" t="s">
        <v>251</v>
      </c>
      <c r="C11" s="524" t="s">
        <v>292</v>
      </c>
      <c r="D11" s="525"/>
      <c r="E11" s="525"/>
      <c r="F11" s="525"/>
      <c r="G11" s="525"/>
      <c r="H11" s="525"/>
      <c r="I11" s="526"/>
    </row>
    <row r="12" spans="2:9" ht="30.75" customHeight="1" x14ac:dyDescent="0.2">
      <c r="B12" s="182" t="s">
        <v>254</v>
      </c>
      <c r="C12" s="532" t="s">
        <v>351</v>
      </c>
      <c r="D12" s="533"/>
      <c r="E12" s="533"/>
      <c r="F12" s="534"/>
      <c r="G12" s="184" t="s">
        <v>252</v>
      </c>
      <c r="H12" s="527" t="s">
        <v>91</v>
      </c>
      <c r="I12" s="529"/>
    </row>
    <row r="13" spans="2:9" ht="30.75" customHeight="1" x14ac:dyDescent="0.2">
      <c r="B13" s="182" t="s">
        <v>255</v>
      </c>
      <c r="C13" s="535">
        <v>45292</v>
      </c>
      <c r="D13" s="536"/>
      <c r="E13" s="536"/>
      <c r="F13" s="537"/>
      <c r="G13" s="184" t="s">
        <v>253</v>
      </c>
      <c r="H13" s="524" t="s">
        <v>70</v>
      </c>
      <c r="I13" s="526"/>
    </row>
    <row r="14" spans="2:9" ht="64.5" customHeight="1" x14ac:dyDescent="0.2">
      <c r="B14" s="182" t="s">
        <v>256</v>
      </c>
      <c r="C14" s="552" t="s">
        <v>313</v>
      </c>
      <c r="D14" s="553"/>
      <c r="E14" s="553"/>
      <c r="F14" s="553"/>
      <c r="G14" s="553"/>
      <c r="H14" s="553"/>
      <c r="I14" s="554"/>
    </row>
    <row r="15" spans="2:9" ht="30.75" customHeight="1" x14ac:dyDescent="0.2">
      <c r="B15" s="182" t="s">
        <v>257</v>
      </c>
      <c r="C15" s="532" t="s">
        <v>359</v>
      </c>
      <c r="D15" s="533"/>
      <c r="E15" s="533"/>
      <c r="F15" s="533"/>
      <c r="G15" s="533"/>
      <c r="H15" s="533"/>
      <c r="I15" s="534"/>
    </row>
    <row r="16" spans="2:9" ht="20.25" customHeight="1" x14ac:dyDescent="0.2">
      <c r="B16" s="182" t="s">
        <v>258</v>
      </c>
      <c r="C16" s="503" t="s">
        <v>315</v>
      </c>
      <c r="D16" s="504"/>
      <c r="E16" s="504"/>
      <c r="F16" s="504"/>
      <c r="G16" s="504"/>
      <c r="H16" s="504"/>
      <c r="I16" s="505"/>
    </row>
    <row r="17" spans="2:10" ht="30.75" customHeight="1" x14ac:dyDescent="0.2">
      <c r="B17" s="182" t="s">
        <v>259</v>
      </c>
      <c r="C17" s="524" t="s">
        <v>314</v>
      </c>
      <c r="D17" s="525"/>
      <c r="E17" s="525"/>
      <c r="F17" s="525"/>
      <c r="G17" s="525"/>
      <c r="H17" s="525"/>
      <c r="I17" s="526"/>
    </row>
    <row r="18" spans="2:10" ht="18" customHeight="1" x14ac:dyDescent="0.2">
      <c r="B18" s="498" t="s">
        <v>265</v>
      </c>
      <c r="C18" s="519" t="s">
        <v>237</v>
      </c>
      <c r="D18" s="520"/>
      <c r="E18" s="521"/>
      <c r="F18" s="519" t="s">
        <v>238</v>
      </c>
      <c r="G18" s="520"/>
      <c r="H18" s="520"/>
      <c r="I18" s="521"/>
    </row>
    <row r="19" spans="2:10" ht="39.75" customHeight="1" x14ac:dyDescent="0.2">
      <c r="B19" s="499"/>
      <c r="C19" s="503" t="s">
        <v>316</v>
      </c>
      <c r="D19" s="504"/>
      <c r="E19" s="505"/>
      <c r="F19" s="503" t="s">
        <v>317</v>
      </c>
      <c r="G19" s="504"/>
      <c r="H19" s="504"/>
      <c r="I19" s="505"/>
    </row>
    <row r="20" spans="2:10" ht="39.75" customHeight="1" x14ac:dyDescent="0.2">
      <c r="B20" s="187" t="s">
        <v>266</v>
      </c>
      <c r="C20" s="524" t="s">
        <v>318</v>
      </c>
      <c r="D20" s="525"/>
      <c r="E20" s="526"/>
      <c r="F20" s="509" t="s">
        <v>319</v>
      </c>
      <c r="G20" s="509"/>
      <c r="H20" s="509"/>
      <c r="I20" s="509"/>
    </row>
    <row r="21" spans="2:10" ht="60" customHeight="1" x14ac:dyDescent="0.2">
      <c r="B21" s="187" t="s">
        <v>267</v>
      </c>
      <c r="C21" s="549" t="s">
        <v>320</v>
      </c>
      <c r="D21" s="550"/>
      <c r="E21" s="551"/>
      <c r="F21" s="531" t="s">
        <v>321</v>
      </c>
      <c r="G21" s="531"/>
      <c r="H21" s="531"/>
      <c r="I21" s="531"/>
    </row>
    <row r="22" spans="2:10" ht="23.25" customHeight="1" x14ac:dyDescent="0.2">
      <c r="B22" s="187" t="s">
        <v>268</v>
      </c>
      <c r="C22" s="546">
        <v>45292</v>
      </c>
      <c r="D22" s="547"/>
      <c r="E22" s="548"/>
      <c r="F22" s="184" t="s">
        <v>271</v>
      </c>
      <c r="G22" s="218">
        <v>48025</v>
      </c>
      <c r="H22" s="184" t="s">
        <v>275</v>
      </c>
      <c r="I22" s="218">
        <v>48025</v>
      </c>
      <c r="J22" s="176"/>
    </row>
    <row r="23" spans="2:10" ht="27" customHeight="1" x14ac:dyDescent="0.2">
      <c r="B23" s="187" t="s">
        <v>269</v>
      </c>
      <c r="C23" s="546">
        <v>45443</v>
      </c>
      <c r="D23" s="547"/>
      <c r="E23" s="548"/>
      <c r="F23" s="184" t="s">
        <v>272</v>
      </c>
      <c r="G23" s="523">
        <v>975</v>
      </c>
      <c r="H23" s="523"/>
      <c r="I23" s="523"/>
    </row>
    <row r="24" spans="2:10" ht="36" customHeight="1" x14ac:dyDescent="0.2">
      <c r="B24" s="188" t="s">
        <v>270</v>
      </c>
      <c r="C24" s="527" t="s">
        <v>88</v>
      </c>
      <c r="D24" s="528"/>
      <c r="E24" s="529"/>
      <c r="F24" s="182" t="s">
        <v>274</v>
      </c>
      <c r="G24" s="510" t="s">
        <v>360</v>
      </c>
      <c r="H24" s="510"/>
      <c r="I24" s="510"/>
    </row>
    <row r="25" spans="2:10" ht="22.5" customHeight="1" x14ac:dyDescent="0.2">
      <c r="B25" s="511" t="s">
        <v>235</v>
      </c>
      <c r="C25" s="511"/>
      <c r="D25" s="511"/>
      <c r="E25" s="511"/>
      <c r="F25" s="511"/>
      <c r="G25" s="511"/>
      <c r="H25" s="511"/>
      <c r="I25" s="511"/>
    </row>
    <row r="26" spans="2:10" ht="43.5" customHeight="1" x14ac:dyDescent="0.2">
      <c r="B26" s="190" t="s">
        <v>105</v>
      </c>
      <c r="C26" s="190" t="s">
        <v>261</v>
      </c>
      <c r="D26" s="190" t="s">
        <v>260</v>
      </c>
      <c r="E26" s="190" t="s">
        <v>264</v>
      </c>
      <c r="F26" s="190" t="s">
        <v>361</v>
      </c>
      <c r="G26" s="190" t="s">
        <v>262</v>
      </c>
      <c r="H26" s="190" t="s">
        <v>276</v>
      </c>
      <c r="I26" s="190" t="s">
        <v>273</v>
      </c>
    </row>
    <row r="27" spans="2:10" ht="19.5" customHeight="1" x14ac:dyDescent="0.2">
      <c r="B27" s="219" t="s">
        <v>113</v>
      </c>
      <c r="C27" s="203">
        <v>0</v>
      </c>
      <c r="D27" s="203">
        <v>0</v>
      </c>
      <c r="E27" s="206">
        <f>IF(OR(C27=0,C27=""),0,D27/C27)</f>
        <v>0</v>
      </c>
      <c r="F27" s="544">
        <f>SUM(C27:C38)</f>
        <v>975</v>
      </c>
      <c r="G27" s="544">
        <f>SUM(D27:D38)</f>
        <v>500</v>
      </c>
      <c r="H27" s="214">
        <f>+(D27*100%)/$G$23</f>
        <v>0</v>
      </c>
      <c r="I27" s="545">
        <f>G27+I22</f>
        <v>48525</v>
      </c>
    </row>
    <row r="28" spans="2:10" ht="19.5" customHeight="1" x14ac:dyDescent="0.2">
      <c r="B28" s="219" t="s">
        <v>114</v>
      </c>
      <c r="C28" s="203">
        <v>150</v>
      </c>
      <c r="D28" s="203">
        <v>150</v>
      </c>
      <c r="E28" s="206">
        <f t="shared" ref="E28:E31" si="0">IF(OR(C28=0,C28=""),0,D28/C28)</f>
        <v>1</v>
      </c>
      <c r="F28" s="544"/>
      <c r="G28" s="544"/>
      <c r="H28" s="214">
        <f t="shared" ref="H28" si="1">+(D28*100%)/$G$23</f>
        <v>0.15384615384615385</v>
      </c>
      <c r="I28" s="545"/>
    </row>
    <row r="29" spans="2:10" ht="19.5" customHeight="1" x14ac:dyDescent="0.2">
      <c r="B29" s="219" t="s">
        <v>115</v>
      </c>
      <c r="C29" s="203">
        <v>350</v>
      </c>
      <c r="D29" s="204">
        <v>350</v>
      </c>
      <c r="E29" s="206">
        <f t="shared" si="0"/>
        <v>1</v>
      </c>
      <c r="F29" s="544"/>
      <c r="G29" s="544"/>
      <c r="H29" s="214">
        <f t="shared" ref="H29:H38" si="2">+IF(D29="","",((D29*100%)/$G$23)+H28)</f>
        <v>0.51282051282051277</v>
      </c>
      <c r="I29" s="545"/>
    </row>
    <row r="30" spans="2:10" ht="19.5" customHeight="1" x14ac:dyDescent="0.2">
      <c r="B30" s="219" t="s">
        <v>116</v>
      </c>
      <c r="C30" s="203">
        <v>350</v>
      </c>
      <c r="D30" s="204"/>
      <c r="E30" s="206">
        <f t="shared" si="0"/>
        <v>0</v>
      </c>
      <c r="F30" s="544"/>
      <c r="G30" s="544"/>
      <c r="H30" s="214" t="str">
        <f t="shared" si="2"/>
        <v/>
      </c>
      <c r="I30" s="545"/>
    </row>
    <row r="31" spans="2:10" ht="19.5" customHeight="1" x14ac:dyDescent="0.2">
      <c r="B31" s="219" t="s">
        <v>117</v>
      </c>
      <c r="C31" s="203">
        <v>125</v>
      </c>
      <c r="D31" s="203"/>
      <c r="E31" s="206">
        <f t="shared" si="0"/>
        <v>0</v>
      </c>
      <c r="F31" s="544"/>
      <c r="G31" s="544"/>
      <c r="H31" s="214" t="str">
        <f t="shared" si="2"/>
        <v/>
      </c>
      <c r="I31" s="545"/>
    </row>
    <row r="32" spans="2:10" ht="19.5" customHeight="1" x14ac:dyDescent="0.2">
      <c r="B32" s="219" t="s">
        <v>118</v>
      </c>
      <c r="C32" s="178"/>
      <c r="D32" s="178"/>
      <c r="E32" s="206"/>
      <c r="F32" s="544"/>
      <c r="G32" s="544"/>
      <c r="H32" s="214" t="str">
        <f t="shared" si="2"/>
        <v/>
      </c>
      <c r="I32" s="545"/>
    </row>
    <row r="33" spans="2:12" ht="19.5" customHeight="1" x14ac:dyDescent="0.2">
      <c r="B33" s="219" t="s">
        <v>119</v>
      </c>
      <c r="C33" s="178"/>
      <c r="D33" s="178"/>
      <c r="E33" s="206"/>
      <c r="F33" s="544"/>
      <c r="G33" s="544"/>
      <c r="H33" s="214" t="str">
        <f t="shared" si="2"/>
        <v/>
      </c>
      <c r="I33" s="545"/>
    </row>
    <row r="34" spans="2:12" ht="19.5" customHeight="1" x14ac:dyDescent="0.2">
      <c r="B34" s="219" t="s">
        <v>120</v>
      </c>
      <c r="C34" s="178"/>
      <c r="D34" s="178"/>
      <c r="E34" s="206"/>
      <c r="F34" s="544"/>
      <c r="G34" s="544"/>
      <c r="H34" s="214" t="str">
        <f t="shared" si="2"/>
        <v/>
      </c>
      <c r="I34" s="545"/>
    </row>
    <row r="35" spans="2:12" ht="19.5" customHeight="1" x14ac:dyDescent="0.2">
      <c r="B35" s="219" t="s">
        <v>121</v>
      </c>
      <c r="C35" s="178"/>
      <c r="D35" s="178"/>
      <c r="E35" s="206"/>
      <c r="F35" s="544"/>
      <c r="G35" s="544"/>
      <c r="H35" s="214" t="str">
        <f t="shared" si="2"/>
        <v/>
      </c>
      <c r="I35" s="545"/>
    </row>
    <row r="36" spans="2:12" ht="19.5" customHeight="1" x14ac:dyDescent="0.2">
      <c r="B36" s="219" t="s">
        <v>122</v>
      </c>
      <c r="C36" s="178"/>
      <c r="D36" s="178"/>
      <c r="E36" s="206"/>
      <c r="F36" s="544"/>
      <c r="G36" s="544"/>
      <c r="H36" s="214" t="str">
        <f t="shared" si="2"/>
        <v/>
      </c>
      <c r="I36" s="545"/>
    </row>
    <row r="37" spans="2:12" ht="19.5" customHeight="1" x14ac:dyDescent="0.25">
      <c r="B37" s="219" t="s">
        <v>123</v>
      </c>
      <c r="C37" s="178"/>
      <c r="D37" s="178"/>
      <c r="E37" s="206"/>
      <c r="F37" s="544"/>
      <c r="G37" s="544"/>
      <c r="H37" s="214" t="str">
        <f t="shared" si="2"/>
        <v/>
      </c>
      <c r="I37" s="545"/>
      <c r="J37"/>
      <c r="K37"/>
      <c r="L37"/>
    </row>
    <row r="38" spans="2:12" ht="19.5" customHeight="1" x14ac:dyDescent="0.2">
      <c r="B38" s="219" t="s">
        <v>124</v>
      </c>
      <c r="C38" s="178"/>
      <c r="D38" s="178"/>
      <c r="E38" s="206"/>
      <c r="F38" s="544"/>
      <c r="G38" s="544"/>
      <c r="H38" s="214" t="str">
        <f t="shared" si="2"/>
        <v/>
      </c>
      <c r="I38" s="545"/>
    </row>
    <row r="39" spans="2:12" ht="190.5" customHeight="1" x14ac:dyDescent="0.2">
      <c r="B39" s="195" t="s">
        <v>277</v>
      </c>
      <c r="C39" s="515" t="s">
        <v>385</v>
      </c>
      <c r="D39" s="515"/>
      <c r="E39" s="515"/>
      <c r="F39" s="515"/>
      <c r="G39" s="515"/>
      <c r="H39" s="515"/>
      <c r="I39" s="515"/>
      <c r="K39" s="3">
        <f>215+43+13+79</f>
        <v>350</v>
      </c>
    </row>
    <row r="40" spans="2:12" ht="54.75" customHeight="1" x14ac:dyDescent="0.2">
      <c r="B40" s="516"/>
      <c r="C40" s="516"/>
      <c r="D40" s="516"/>
      <c r="E40" s="516"/>
      <c r="F40" s="516"/>
      <c r="G40" s="516"/>
      <c r="H40" s="516"/>
      <c r="I40" s="516"/>
    </row>
    <row r="41" spans="2:12" ht="34.5" customHeight="1" x14ac:dyDescent="0.2">
      <c r="B41" s="516"/>
      <c r="C41" s="516"/>
      <c r="D41" s="516"/>
      <c r="E41" s="516"/>
      <c r="F41" s="516"/>
      <c r="G41" s="516"/>
      <c r="H41" s="516"/>
      <c r="I41" s="516"/>
    </row>
    <row r="42" spans="2:12" ht="49.5" customHeight="1" x14ac:dyDescent="0.2">
      <c r="B42" s="516"/>
      <c r="C42" s="516"/>
      <c r="D42" s="516"/>
      <c r="E42" s="516"/>
      <c r="F42" s="516"/>
      <c r="G42" s="516"/>
      <c r="H42" s="516"/>
      <c r="I42" s="516"/>
    </row>
    <row r="43" spans="2:12" ht="27.75" customHeight="1" x14ac:dyDescent="0.2">
      <c r="B43" s="516"/>
      <c r="C43" s="516"/>
      <c r="D43" s="516"/>
      <c r="E43" s="516"/>
      <c r="F43" s="516"/>
      <c r="G43" s="516"/>
      <c r="H43" s="516"/>
      <c r="I43" s="516"/>
    </row>
    <row r="44" spans="2:12" ht="21.75" customHeight="1" x14ac:dyDescent="0.2">
      <c r="B44" s="516"/>
      <c r="C44" s="516"/>
      <c r="D44" s="516"/>
      <c r="E44" s="516"/>
      <c r="F44" s="516"/>
      <c r="G44" s="516"/>
      <c r="H44" s="516"/>
      <c r="I44" s="516"/>
    </row>
    <row r="45" spans="2:12" ht="93" customHeight="1" x14ac:dyDescent="0.2">
      <c r="B45" s="182" t="s">
        <v>278</v>
      </c>
      <c r="C45" s="515" t="s">
        <v>383</v>
      </c>
      <c r="D45" s="515"/>
      <c r="E45" s="515"/>
      <c r="F45" s="515"/>
      <c r="G45" s="515"/>
      <c r="H45" s="515"/>
      <c r="I45" s="515"/>
      <c r="K45" s="207"/>
    </row>
    <row r="46" spans="2:12" ht="32.25" customHeight="1" x14ac:dyDescent="0.2">
      <c r="B46" s="182" t="s">
        <v>279</v>
      </c>
      <c r="C46" s="517" t="s">
        <v>223</v>
      </c>
      <c r="D46" s="517"/>
      <c r="E46" s="517"/>
      <c r="F46" s="517"/>
      <c r="G46" s="517"/>
      <c r="H46" s="517"/>
      <c r="I46" s="517"/>
    </row>
    <row r="47" spans="2:12" ht="192.75" customHeight="1" x14ac:dyDescent="0.2">
      <c r="B47" s="195" t="s">
        <v>280</v>
      </c>
      <c r="C47" s="518" t="s">
        <v>384</v>
      </c>
      <c r="D47" s="518"/>
      <c r="E47" s="518"/>
      <c r="F47" s="518"/>
      <c r="G47" s="518"/>
      <c r="H47" s="518"/>
      <c r="I47" s="518"/>
    </row>
    <row r="48" spans="2:12" ht="22.5" customHeight="1" x14ac:dyDescent="0.2">
      <c r="B48" s="506" t="s">
        <v>236</v>
      </c>
      <c r="C48" s="507"/>
      <c r="D48" s="507"/>
      <c r="E48" s="507"/>
      <c r="F48" s="507"/>
      <c r="G48" s="507"/>
      <c r="H48" s="507"/>
      <c r="I48" s="508"/>
    </row>
    <row r="49" spans="2:9" ht="22.5" customHeight="1" x14ac:dyDescent="0.2">
      <c r="B49" s="498" t="s">
        <v>281</v>
      </c>
      <c r="C49" s="190" t="s">
        <v>282</v>
      </c>
      <c r="D49" s="500" t="s">
        <v>283</v>
      </c>
      <c r="E49" s="501"/>
      <c r="F49" s="502"/>
      <c r="G49" s="500" t="s">
        <v>284</v>
      </c>
      <c r="H49" s="501"/>
      <c r="I49" s="502"/>
    </row>
    <row r="50" spans="2:9" ht="30.75" customHeight="1" x14ac:dyDescent="0.2">
      <c r="B50" s="499"/>
      <c r="C50" s="196"/>
      <c r="D50" s="503"/>
      <c r="E50" s="504"/>
      <c r="F50" s="505"/>
      <c r="G50" s="503"/>
      <c r="H50" s="504"/>
      <c r="I50" s="505"/>
    </row>
    <row r="51" spans="2:9" ht="32.25" customHeight="1" x14ac:dyDescent="0.2">
      <c r="B51" s="197" t="s">
        <v>285</v>
      </c>
      <c r="C51" s="503" t="s">
        <v>368</v>
      </c>
      <c r="D51" s="504"/>
      <c r="E51" s="504"/>
      <c r="F51" s="504"/>
      <c r="G51" s="504"/>
      <c r="H51" s="504"/>
      <c r="I51" s="505"/>
    </row>
    <row r="52" spans="2:9" ht="28.5" customHeight="1" x14ac:dyDescent="0.2">
      <c r="B52" s="184" t="s">
        <v>286</v>
      </c>
      <c r="C52" s="428" t="s">
        <v>365</v>
      </c>
      <c r="D52" s="429"/>
      <c r="E52" s="429"/>
      <c r="F52" s="429"/>
      <c r="G52" s="429"/>
      <c r="H52" s="429"/>
      <c r="I52" s="430"/>
    </row>
    <row r="53" spans="2:9" ht="30" customHeight="1" x14ac:dyDescent="0.2">
      <c r="B53" s="195" t="s">
        <v>287</v>
      </c>
      <c r="C53" s="495" t="s">
        <v>366</v>
      </c>
      <c r="D53" s="496"/>
      <c r="E53" s="496"/>
      <c r="F53" s="496"/>
      <c r="G53" s="496"/>
      <c r="H53" s="496"/>
      <c r="I53" s="497"/>
    </row>
    <row r="54" spans="2:9" ht="31.5" customHeight="1" x14ac:dyDescent="0.2">
      <c r="B54" s="195" t="s">
        <v>288</v>
      </c>
      <c r="C54" s="495" t="s">
        <v>366</v>
      </c>
      <c r="D54" s="496"/>
      <c r="E54" s="496"/>
      <c r="F54" s="496"/>
      <c r="G54" s="496"/>
      <c r="H54" s="496"/>
      <c r="I54" s="497"/>
    </row>
  </sheetData>
  <sheetProtection algorithmName="SHA-512" hashValue="/SasQ0wa8A9mbNEebQOdvLxbhS6AmZB+wfXdgS5yt1i+OUPF6Pwlr0kkF/PtS8/z4bVxRpHt2QcsTZVYGTq68Q==" saltValue="NMHRbIJqgMph2KsJWlzBQg=="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pageMargins left="0.7" right="0.7" top="0.75" bottom="0.75" header="0.3" footer="0.3"/>
  <pageSetup orientation="portrait" r:id="rId1"/>
  <ignoredErrors>
    <ignoredError sqref="F28:H38 H27:I27" unlockedFormula="1"/>
  </ignoredErrors>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Q54"/>
  <sheetViews>
    <sheetView topLeftCell="A19" zoomScale="90" zoomScaleNormal="90" workbookViewId="0">
      <selection activeCell="E28" sqref="E28"/>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0" width="26.85546875" style="3" customWidth="1"/>
    <col min="11" max="17" width="11.42578125" style="3"/>
    <col min="18" max="16384" width="11.42578125" style="7"/>
  </cols>
  <sheetData>
    <row r="1" spans="2:9" ht="37.5" customHeight="1" x14ac:dyDescent="0.2">
      <c r="B1" s="425"/>
      <c r="C1" s="292" t="s">
        <v>25</v>
      </c>
      <c r="D1" s="292"/>
      <c r="E1" s="292"/>
      <c r="F1" s="292"/>
      <c r="G1" s="292"/>
      <c r="H1" s="292"/>
      <c r="I1" s="426"/>
    </row>
    <row r="2" spans="2:9" ht="37.5" customHeight="1" x14ac:dyDescent="0.2">
      <c r="B2" s="425"/>
      <c r="C2" s="292" t="s">
        <v>239</v>
      </c>
      <c r="D2" s="292"/>
      <c r="E2" s="292"/>
      <c r="F2" s="292"/>
      <c r="G2" s="292"/>
      <c r="H2" s="292"/>
      <c r="I2" s="426"/>
    </row>
    <row r="3" spans="2:9" ht="37.5" customHeight="1" x14ac:dyDescent="0.2">
      <c r="B3" s="425"/>
      <c r="C3" s="292" t="s">
        <v>240</v>
      </c>
      <c r="D3" s="292"/>
      <c r="E3" s="292"/>
      <c r="F3" s="292" t="s">
        <v>241</v>
      </c>
      <c r="G3" s="292"/>
      <c r="H3" s="292"/>
      <c r="I3" s="426"/>
    </row>
    <row r="4" spans="2:9" ht="23.25" customHeight="1" x14ac:dyDescent="0.2">
      <c r="B4" s="431"/>
      <c r="C4" s="431"/>
      <c r="D4" s="431"/>
      <c r="E4" s="431"/>
      <c r="F4" s="431"/>
      <c r="G4" s="431"/>
      <c r="H4" s="431"/>
      <c r="I4" s="431"/>
    </row>
    <row r="5" spans="2:9" ht="24" customHeight="1" x14ac:dyDescent="0.2">
      <c r="B5" s="541" t="s">
        <v>234</v>
      </c>
      <c r="C5" s="542"/>
      <c r="D5" s="542"/>
      <c r="E5" s="542"/>
      <c r="F5" s="542"/>
      <c r="G5" s="542"/>
      <c r="H5" s="542"/>
      <c r="I5" s="543"/>
    </row>
    <row r="6" spans="2:9" ht="36" customHeight="1" x14ac:dyDescent="0.2">
      <c r="B6" s="182" t="s">
        <v>242</v>
      </c>
      <c r="C6" s="183">
        <v>4</v>
      </c>
      <c r="D6" s="500" t="s">
        <v>243</v>
      </c>
      <c r="E6" s="502"/>
      <c r="F6" s="503" t="s">
        <v>322</v>
      </c>
      <c r="G6" s="504"/>
      <c r="H6" s="504"/>
      <c r="I6" s="505"/>
    </row>
    <row r="7" spans="2:9" ht="30.75" customHeight="1" x14ac:dyDescent="0.2">
      <c r="B7" s="182" t="s">
        <v>244</v>
      </c>
      <c r="C7" s="183" t="s">
        <v>76</v>
      </c>
      <c r="D7" s="500" t="s">
        <v>245</v>
      </c>
      <c r="E7" s="502"/>
      <c r="F7" s="503" t="s">
        <v>290</v>
      </c>
      <c r="G7" s="505"/>
      <c r="H7" s="184" t="s">
        <v>246</v>
      </c>
      <c r="I7" s="183" t="s">
        <v>76</v>
      </c>
    </row>
    <row r="8" spans="2:9" ht="30.75" customHeight="1" x14ac:dyDescent="0.2">
      <c r="B8" s="182" t="s">
        <v>247</v>
      </c>
      <c r="C8" s="503" t="s">
        <v>291</v>
      </c>
      <c r="D8" s="504"/>
      <c r="E8" s="504"/>
      <c r="F8" s="505"/>
      <c r="G8" s="184" t="s">
        <v>248</v>
      </c>
      <c r="H8" s="503">
        <v>7560</v>
      </c>
      <c r="I8" s="505"/>
    </row>
    <row r="9" spans="2:9" ht="30.75" customHeight="1" x14ac:dyDescent="0.2">
      <c r="B9" s="182" t="s">
        <v>48</v>
      </c>
      <c r="C9" s="524" t="s">
        <v>65</v>
      </c>
      <c r="D9" s="525"/>
      <c r="E9" s="525"/>
      <c r="F9" s="526"/>
      <c r="G9" s="184" t="s">
        <v>249</v>
      </c>
      <c r="H9" s="503" t="s">
        <v>165</v>
      </c>
      <c r="I9" s="505"/>
    </row>
    <row r="10" spans="2:9" ht="30.75" customHeight="1" x14ac:dyDescent="0.2">
      <c r="B10" s="182" t="s">
        <v>250</v>
      </c>
      <c r="C10" s="503" t="s">
        <v>357</v>
      </c>
      <c r="D10" s="504"/>
      <c r="E10" s="504"/>
      <c r="F10" s="504"/>
      <c r="G10" s="504"/>
      <c r="H10" s="504"/>
      <c r="I10" s="505"/>
    </row>
    <row r="11" spans="2:9" ht="30.75" customHeight="1" x14ac:dyDescent="0.2">
      <c r="B11" s="182" t="s">
        <v>251</v>
      </c>
      <c r="C11" s="524" t="s">
        <v>292</v>
      </c>
      <c r="D11" s="525"/>
      <c r="E11" s="525"/>
      <c r="F11" s="525"/>
      <c r="G11" s="525"/>
      <c r="H11" s="525"/>
      <c r="I11" s="526"/>
    </row>
    <row r="12" spans="2:9" ht="30.75" customHeight="1" x14ac:dyDescent="0.2">
      <c r="B12" s="182" t="s">
        <v>254</v>
      </c>
      <c r="C12" s="532" t="s">
        <v>352</v>
      </c>
      <c r="D12" s="533"/>
      <c r="E12" s="533"/>
      <c r="F12" s="534"/>
      <c r="G12" s="184" t="s">
        <v>252</v>
      </c>
      <c r="H12" s="527" t="s">
        <v>91</v>
      </c>
      <c r="I12" s="529"/>
    </row>
    <row r="13" spans="2:9" ht="30.75" customHeight="1" x14ac:dyDescent="0.2">
      <c r="B13" s="182" t="s">
        <v>255</v>
      </c>
      <c r="C13" s="535">
        <v>45292</v>
      </c>
      <c r="D13" s="536"/>
      <c r="E13" s="536"/>
      <c r="F13" s="537"/>
      <c r="G13" s="184" t="s">
        <v>253</v>
      </c>
      <c r="H13" s="524" t="s">
        <v>70</v>
      </c>
      <c r="I13" s="526"/>
    </row>
    <row r="14" spans="2:9" ht="64.5" customHeight="1" x14ac:dyDescent="0.2">
      <c r="B14" s="182" t="s">
        <v>256</v>
      </c>
      <c r="C14" s="552" t="s">
        <v>323</v>
      </c>
      <c r="D14" s="553"/>
      <c r="E14" s="553"/>
      <c r="F14" s="553"/>
      <c r="G14" s="553"/>
      <c r="H14" s="553"/>
      <c r="I14" s="554"/>
    </row>
    <row r="15" spans="2:9" ht="30.75" customHeight="1" x14ac:dyDescent="0.2">
      <c r="B15" s="182" t="s">
        <v>257</v>
      </c>
      <c r="C15" s="532" t="s">
        <v>362</v>
      </c>
      <c r="D15" s="533"/>
      <c r="E15" s="533"/>
      <c r="F15" s="533"/>
      <c r="G15" s="533"/>
      <c r="H15" s="533"/>
      <c r="I15" s="534"/>
    </row>
    <row r="16" spans="2:9" ht="20.25" customHeight="1" x14ac:dyDescent="0.2">
      <c r="B16" s="182" t="s">
        <v>258</v>
      </c>
      <c r="C16" s="503" t="s">
        <v>324</v>
      </c>
      <c r="D16" s="504"/>
      <c r="E16" s="504"/>
      <c r="F16" s="504"/>
      <c r="G16" s="504"/>
      <c r="H16" s="504"/>
      <c r="I16" s="505"/>
    </row>
    <row r="17" spans="2:10" ht="30.75" customHeight="1" x14ac:dyDescent="0.2">
      <c r="B17" s="182" t="s">
        <v>259</v>
      </c>
      <c r="C17" s="524" t="s">
        <v>314</v>
      </c>
      <c r="D17" s="525"/>
      <c r="E17" s="525"/>
      <c r="F17" s="525"/>
      <c r="G17" s="525"/>
      <c r="H17" s="525"/>
      <c r="I17" s="526"/>
    </row>
    <row r="18" spans="2:10" ht="18" customHeight="1" x14ac:dyDescent="0.2">
      <c r="B18" s="498" t="s">
        <v>265</v>
      </c>
      <c r="C18" s="519" t="s">
        <v>237</v>
      </c>
      <c r="D18" s="520"/>
      <c r="E18" s="521"/>
      <c r="F18" s="519" t="s">
        <v>238</v>
      </c>
      <c r="G18" s="520"/>
      <c r="H18" s="520"/>
      <c r="I18" s="521"/>
    </row>
    <row r="19" spans="2:10" ht="39.75" customHeight="1" x14ac:dyDescent="0.2">
      <c r="B19" s="499"/>
      <c r="C19" s="503" t="s">
        <v>325</v>
      </c>
      <c r="D19" s="504"/>
      <c r="E19" s="505"/>
      <c r="F19" s="503" t="s">
        <v>326</v>
      </c>
      <c r="G19" s="504"/>
      <c r="H19" s="504"/>
      <c r="I19" s="505"/>
    </row>
    <row r="20" spans="2:10" ht="39.75" customHeight="1" x14ac:dyDescent="0.2">
      <c r="B20" s="187" t="s">
        <v>266</v>
      </c>
      <c r="C20" s="524" t="s">
        <v>318</v>
      </c>
      <c r="D20" s="525"/>
      <c r="E20" s="526"/>
      <c r="F20" s="527" t="s">
        <v>319</v>
      </c>
      <c r="G20" s="528"/>
      <c r="H20" s="528"/>
      <c r="I20" s="529"/>
    </row>
    <row r="21" spans="2:10" ht="60" customHeight="1" x14ac:dyDescent="0.2">
      <c r="B21" s="187" t="s">
        <v>267</v>
      </c>
      <c r="C21" s="549" t="s">
        <v>327</v>
      </c>
      <c r="D21" s="550"/>
      <c r="E21" s="551"/>
      <c r="F21" s="531" t="s">
        <v>328</v>
      </c>
      <c r="G21" s="531"/>
      <c r="H21" s="531"/>
      <c r="I21" s="531"/>
    </row>
    <row r="22" spans="2:10" ht="23.25" customHeight="1" x14ac:dyDescent="0.2">
      <c r="B22" s="187" t="s">
        <v>268</v>
      </c>
      <c r="C22" s="546">
        <v>45292</v>
      </c>
      <c r="D22" s="547"/>
      <c r="E22" s="548"/>
      <c r="F22" s="184" t="s">
        <v>271</v>
      </c>
      <c r="G22" s="218">
        <v>8904</v>
      </c>
      <c r="H22" s="184" t="s">
        <v>275</v>
      </c>
      <c r="I22" s="218">
        <v>8904</v>
      </c>
    </row>
    <row r="23" spans="2:10" ht="27" customHeight="1" x14ac:dyDescent="0.2">
      <c r="B23" s="187" t="s">
        <v>269</v>
      </c>
      <c r="C23" s="546">
        <v>45443</v>
      </c>
      <c r="D23" s="547"/>
      <c r="E23" s="548"/>
      <c r="F23" s="184" t="s">
        <v>272</v>
      </c>
      <c r="G23" s="562">
        <v>1096</v>
      </c>
      <c r="H23" s="562"/>
      <c r="I23" s="562"/>
    </row>
    <row r="24" spans="2:10" ht="36" customHeight="1" x14ac:dyDescent="0.2">
      <c r="B24" s="188" t="s">
        <v>270</v>
      </c>
      <c r="C24" s="527" t="s">
        <v>88</v>
      </c>
      <c r="D24" s="528"/>
      <c r="E24" s="529"/>
      <c r="F24" s="202" t="s">
        <v>274</v>
      </c>
      <c r="G24" s="510" t="s">
        <v>360</v>
      </c>
      <c r="H24" s="510"/>
      <c r="I24" s="510"/>
    </row>
    <row r="25" spans="2:10" ht="22.5" customHeight="1" x14ac:dyDescent="0.2">
      <c r="B25" s="555" t="s">
        <v>235</v>
      </c>
      <c r="C25" s="507"/>
      <c r="D25" s="507"/>
      <c r="E25" s="507"/>
      <c r="F25" s="507"/>
      <c r="G25" s="507"/>
      <c r="H25" s="507"/>
      <c r="I25" s="508"/>
    </row>
    <row r="26" spans="2:10" ht="43.5" customHeight="1" x14ac:dyDescent="0.25">
      <c r="B26" s="189" t="s">
        <v>105</v>
      </c>
      <c r="C26" s="190" t="s">
        <v>261</v>
      </c>
      <c r="D26" s="190" t="s">
        <v>260</v>
      </c>
      <c r="E26" s="190" t="s">
        <v>264</v>
      </c>
      <c r="F26" s="190" t="s">
        <v>361</v>
      </c>
      <c r="G26" s="190" t="s">
        <v>262</v>
      </c>
      <c r="H26" s="190" t="s">
        <v>276</v>
      </c>
      <c r="I26" s="190" t="s">
        <v>273</v>
      </c>
      <c r="J26"/>
    </row>
    <row r="27" spans="2:10" ht="19.5" customHeight="1" x14ac:dyDescent="0.25">
      <c r="B27" s="191" t="s">
        <v>113</v>
      </c>
      <c r="C27" s="192">
        <v>0</v>
      </c>
      <c r="D27" s="185">
        <v>0</v>
      </c>
      <c r="E27" s="206">
        <f>IF(OR(C27=0,C27=""),0,D27/C27)</f>
        <v>0</v>
      </c>
      <c r="F27" s="556">
        <f>SUM(C27:C38)</f>
        <v>1096</v>
      </c>
      <c r="G27" s="556">
        <f>SUM(D27:D38)</f>
        <v>488</v>
      </c>
      <c r="H27" s="174">
        <f>+(D27*100%)/$G$23</f>
        <v>0</v>
      </c>
      <c r="I27" s="559">
        <f>G27+I22</f>
        <v>9392</v>
      </c>
      <c r="J27"/>
    </row>
    <row r="28" spans="2:10" ht="19.5" customHeight="1" x14ac:dyDescent="0.25">
      <c r="B28" s="191" t="s">
        <v>114</v>
      </c>
      <c r="C28" s="192">
        <v>274</v>
      </c>
      <c r="D28" s="185">
        <v>94</v>
      </c>
      <c r="E28" s="206">
        <f t="shared" ref="E28:E31" si="0">IF(OR(C28=0,C28=""),0,D28/C28)</f>
        <v>0.34306569343065696</v>
      </c>
      <c r="F28" s="557"/>
      <c r="G28" s="557"/>
      <c r="H28" s="174">
        <f t="shared" ref="H28" si="1">+(D28*100%)/$G$23</f>
        <v>8.576642335766424E-2</v>
      </c>
      <c r="I28" s="560"/>
      <c r="J28"/>
    </row>
    <row r="29" spans="2:10" ht="19.5" customHeight="1" x14ac:dyDescent="0.25">
      <c r="B29" s="191" t="s">
        <v>115</v>
      </c>
      <c r="C29" s="192">
        <v>214</v>
      </c>
      <c r="D29" s="185">
        <v>394</v>
      </c>
      <c r="E29" s="206">
        <f t="shared" si="0"/>
        <v>1.8411214953271029</v>
      </c>
      <c r="F29" s="557"/>
      <c r="G29" s="557"/>
      <c r="H29" s="174">
        <f t="shared" ref="H29:H38" si="2">+IF(D29="","",((D29*100%)/$G$23)+H28)</f>
        <v>0.44525547445255476</v>
      </c>
      <c r="I29" s="560"/>
      <c r="J29"/>
    </row>
    <row r="30" spans="2:10" ht="19.5" customHeight="1" x14ac:dyDescent="0.25">
      <c r="B30" s="191" t="s">
        <v>116</v>
      </c>
      <c r="C30" s="192">
        <v>324</v>
      </c>
      <c r="D30" s="186"/>
      <c r="E30" s="206">
        <f t="shared" si="0"/>
        <v>0</v>
      </c>
      <c r="F30" s="557"/>
      <c r="G30" s="557"/>
      <c r="H30" s="174" t="str">
        <f t="shared" si="2"/>
        <v/>
      </c>
      <c r="I30" s="560"/>
      <c r="J30"/>
    </row>
    <row r="31" spans="2:10" ht="19.5" customHeight="1" x14ac:dyDescent="0.25">
      <c r="B31" s="191" t="s">
        <v>117</v>
      </c>
      <c r="C31" s="192">
        <v>284</v>
      </c>
      <c r="D31" s="186"/>
      <c r="E31" s="206">
        <f t="shared" si="0"/>
        <v>0</v>
      </c>
      <c r="F31" s="557"/>
      <c r="G31" s="557"/>
      <c r="H31" s="174" t="str">
        <f t="shared" si="2"/>
        <v/>
      </c>
      <c r="I31" s="560"/>
      <c r="J31"/>
    </row>
    <row r="32" spans="2:10" ht="19.5" customHeight="1" x14ac:dyDescent="0.25">
      <c r="B32" s="191" t="s">
        <v>118</v>
      </c>
      <c r="C32" s="194"/>
      <c r="D32" s="186"/>
      <c r="E32" s="206"/>
      <c r="F32" s="557"/>
      <c r="G32" s="557"/>
      <c r="H32" s="174" t="str">
        <f t="shared" si="2"/>
        <v/>
      </c>
      <c r="I32" s="560"/>
      <c r="J32"/>
    </row>
    <row r="33" spans="2:17" ht="19.5" customHeight="1" x14ac:dyDescent="0.25">
      <c r="B33" s="191" t="s">
        <v>119</v>
      </c>
      <c r="C33" s="194"/>
      <c r="D33" s="186"/>
      <c r="E33" s="206"/>
      <c r="F33" s="557"/>
      <c r="G33" s="557"/>
      <c r="H33" s="174" t="str">
        <f t="shared" si="2"/>
        <v/>
      </c>
      <c r="I33" s="560"/>
      <c r="J33"/>
    </row>
    <row r="34" spans="2:17" ht="19.5" customHeight="1" x14ac:dyDescent="0.2">
      <c r="B34" s="191" t="s">
        <v>120</v>
      </c>
      <c r="C34" s="194"/>
      <c r="D34" s="186"/>
      <c r="E34" s="206"/>
      <c r="F34" s="557"/>
      <c r="G34" s="557"/>
      <c r="H34" s="174" t="str">
        <f t="shared" si="2"/>
        <v/>
      </c>
      <c r="I34" s="560"/>
    </row>
    <row r="35" spans="2:17" ht="19.5" customHeight="1" x14ac:dyDescent="0.2">
      <c r="B35" s="191" t="s">
        <v>121</v>
      </c>
      <c r="C35" s="194"/>
      <c r="D35" s="186"/>
      <c r="E35" s="206"/>
      <c r="F35" s="557"/>
      <c r="G35" s="557"/>
      <c r="H35" s="174" t="str">
        <f t="shared" si="2"/>
        <v/>
      </c>
      <c r="I35" s="560"/>
    </row>
    <row r="36" spans="2:17" ht="19.5" customHeight="1" x14ac:dyDescent="0.2">
      <c r="B36" s="191" t="s">
        <v>122</v>
      </c>
      <c r="C36" s="194"/>
      <c r="D36" s="186"/>
      <c r="E36" s="206"/>
      <c r="F36" s="557"/>
      <c r="G36" s="557"/>
      <c r="H36" s="174" t="str">
        <f t="shared" si="2"/>
        <v/>
      </c>
      <c r="I36" s="560"/>
    </row>
    <row r="37" spans="2:17" ht="19.5" customHeight="1" x14ac:dyDescent="0.2">
      <c r="B37" s="191" t="s">
        <v>123</v>
      </c>
      <c r="C37" s="194"/>
      <c r="D37" s="186"/>
      <c r="E37" s="206"/>
      <c r="F37" s="557"/>
      <c r="G37" s="557"/>
      <c r="H37" s="174" t="str">
        <f t="shared" si="2"/>
        <v/>
      </c>
      <c r="I37" s="560"/>
    </row>
    <row r="38" spans="2:17" ht="19.5" customHeight="1" x14ac:dyDescent="0.2">
      <c r="B38" s="191" t="s">
        <v>124</v>
      </c>
      <c r="C38" s="194"/>
      <c r="D38" s="186"/>
      <c r="E38" s="206"/>
      <c r="F38" s="558"/>
      <c r="G38" s="558"/>
      <c r="H38" s="174" t="str">
        <f t="shared" si="2"/>
        <v/>
      </c>
      <c r="I38" s="561"/>
    </row>
    <row r="39" spans="2:17" ht="93" customHeight="1" x14ac:dyDescent="0.2">
      <c r="B39" s="195" t="s">
        <v>277</v>
      </c>
      <c r="C39" s="510" t="s">
        <v>371</v>
      </c>
      <c r="D39" s="510"/>
      <c r="E39" s="510"/>
      <c r="F39" s="510"/>
      <c r="G39" s="510"/>
      <c r="H39" s="510"/>
      <c r="I39" s="510"/>
      <c r="L39" s="205"/>
    </row>
    <row r="40" spans="2:17" ht="34.5" customHeight="1" x14ac:dyDescent="0.2">
      <c r="B40" s="516"/>
      <c r="C40" s="516"/>
      <c r="D40" s="516"/>
      <c r="E40" s="516"/>
      <c r="F40" s="516"/>
      <c r="G40" s="516"/>
      <c r="H40" s="516"/>
      <c r="I40" s="516"/>
    </row>
    <row r="41" spans="2:17" ht="34.5" customHeight="1" x14ac:dyDescent="0.2">
      <c r="B41" s="516"/>
      <c r="C41" s="516"/>
      <c r="D41" s="516"/>
      <c r="E41" s="516"/>
      <c r="F41" s="516"/>
      <c r="G41" s="516"/>
      <c r="H41" s="516"/>
      <c r="I41" s="516"/>
    </row>
    <row r="42" spans="2:17" ht="34.5" customHeight="1" x14ac:dyDescent="0.2">
      <c r="B42" s="516"/>
      <c r="C42" s="516"/>
      <c r="D42" s="516"/>
      <c r="E42" s="516"/>
      <c r="F42" s="516"/>
      <c r="G42" s="516"/>
      <c r="H42" s="516"/>
      <c r="I42" s="516"/>
    </row>
    <row r="43" spans="2:17" ht="34.5" customHeight="1" x14ac:dyDescent="0.2">
      <c r="B43" s="516"/>
      <c r="C43" s="516"/>
      <c r="D43" s="516"/>
      <c r="E43" s="516"/>
      <c r="F43" s="516"/>
      <c r="G43" s="516"/>
      <c r="H43" s="516"/>
      <c r="I43" s="516"/>
    </row>
    <row r="44" spans="2:17" ht="72" customHeight="1" x14ac:dyDescent="0.2">
      <c r="B44" s="516"/>
      <c r="C44" s="516"/>
      <c r="D44" s="516"/>
      <c r="E44" s="516"/>
      <c r="F44" s="516"/>
      <c r="G44" s="516"/>
      <c r="H44" s="516"/>
      <c r="I44" s="516"/>
    </row>
    <row r="45" spans="2:17" ht="285" customHeight="1" x14ac:dyDescent="0.2">
      <c r="B45" s="182" t="s">
        <v>278</v>
      </c>
      <c r="C45" s="515" t="s">
        <v>372</v>
      </c>
      <c r="D45" s="515"/>
      <c r="E45" s="515"/>
      <c r="F45" s="515"/>
      <c r="G45" s="515"/>
      <c r="H45" s="515"/>
      <c r="I45" s="515"/>
      <c r="L45" s="7"/>
      <c r="M45" s="7"/>
      <c r="N45" s="7"/>
      <c r="O45" s="7"/>
      <c r="P45" s="7"/>
      <c r="Q45" s="7"/>
    </row>
    <row r="46" spans="2:17" ht="32.25" customHeight="1" x14ac:dyDescent="0.2">
      <c r="B46" s="182" t="s">
        <v>279</v>
      </c>
      <c r="C46" s="517" t="s">
        <v>223</v>
      </c>
      <c r="D46" s="517"/>
      <c r="E46" s="517"/>
      <c r="F46" s="517"/>
      <c r="G46" s="517"/>
      <c r="H46" s="517"/>
      <c r="I46" s="517"/>
    </row>
    <row r="47" spans="2:17" ht="148.5" customHeight="1" x14ac:dyDescent="0.2">
      <c r="B47" s="195" t="s">
        <v>280</v>
      </c>
      <c r="C47" s="517" t="s">
        <v>373</v>
      </c>
      <c r="D47" s="517"/>
      <c r="E47" s="517"/>
      <c r="F47" s="517"/>
      <c r="G47" s="517"/>
      <c r="H47" s="517"/>
      <c r="I47" s="517"/>
    </row>
    <row r="48" spans="2:17" ht="22.5" customHeight="1" x14ac:dyDescent="0.2">
      <c r="B48" s="506" t="s">
        <v>236</v>
      </c>
      <c r="C48" s="507"/>
      <c r="D48" s="507"/>
      <c r="E48" s="507"/>
      <c r="F48" s="507"/>
      <c r="G48" s="507"/>
      <c r="H48" s="507"/>
      <c r="I48" s="508"/>
    </row>
    <row r="49" spans="2:9" ht="22.5" customHeight="1" x14ac:dyDescent="0.2">
      <c r="B49" s="498" t="s">
        <v>281</v>
      </c>
      <c r="C49" s="190" t="s">
        <v>282</v>
      </c>
      <c r="D49" s="500" t="s">
        <v>283</v>
      </c>
      <c r="E49" s="501"/>
      <c r="F49" s="502"/>
      <c r="G49" s="500" t="s">
        <v>284</v>
      </c>
      <c r="H49" s="501"/>
      <c r="I49" s="502"/>
    </row>
    <row r="50" spans="2:9" ht="30.75" customHeight="1" x14ac:dyDescent="0.2">
      <c r="B50" s="499"/>
      <c r="C50" s="196"/>
      <c r="D50" s="503"/>
      <c r="E50" s="504"/>
      <c r="F50" s="505"/>
      <c r="G50" s="503"/>
      <c r="H50" s="504"/>
      <c r="I50" s="505"/>
    </row>
    <row r="51" spans="2:9" ht="32.25" customHeight="1" x14ac:dyDescent="0.2">
      <c r="B51" s="197" t="s">
        <v>285</v>
      </c>
      <c r="C51" s="503" t="s">
        <v>369</v>
      </c>
      <c r="D51" s="504"/>
      <c r="E51" s="504"/>
      <c r="F51" s="504"/>
      <c r="G51" s="504"/>
      <c r="H51" s="504"/>
      <c r="I51" s="505"/>
    </row>
    <row r="52" spans="2:9" ht="28.5" customHeight="1" x14ac:dyDescent="0.2">
      <c r="B52" s="184" t="s">
        <v>286</v>
      </c>
      <c r="C52" s="428" t="s">
        <v>365</v>
      </c>
      <c r="D52" s="429"/>
      <c r="E52" s="429"/>
      <c r="F52" s="429"/>
      <c r="G52" s="429"/>
      <c r="H52" s="429"/>
      <c r="I52" s="430"/>
    </row>
    <row r="53" spans="2:9" ht="30" customHeight="1" x14ac:dyDescent="0.2">
      <c r="B53" s="195" t="s">
        <v>287</v>
      </c>
      <c r="C53" s="495" t="s">
        <v>366</v>
      </c>
      <c r="D53" s="496"/>
      <c r="E53" s="496"/>
      <c r="F53" s="496"/>
      <c r="G53" s="496"/>
      <c r="H53" s="496"/>
      <c r="I53" s="497"/>
    </row>
    <row r="54" spans="2:9" ht="31.5" customHeight="1" x14ac:dyDescent="0.2">
      <c r="B54" s="195" t="s">
        <v>288</v>
      </c>
      <c r="C54" s="495" t="s">
        <v>366</v>
      </c>
      <c r="D54" s="496"/>
      <c r="E54" s="496"/>
      <c r="F54" s="496"/>
      <c r="G54" s="496"/>
      <c r="H54" s="496"/>
      <c r="I54" s="497"/>
    </row>
  </sheetData>
  <sheetProtection algorithmName="SHA-512" hashValue="wyUJeGEN7yNBahXM2InfBsa861pjR4X2mMveCfeMvOLQDTGgMMXE4LL/h9NDFOEDzChnDLrhRTB/lm+nxZ1dqw==" saltValue="Ax+VYa4bBPpzUnLGtBeld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pageMargins left="0.7" right="0.7" top="0.75" bottom="0.75" header="0.3" footer="0.3"/>
  <pageSetup orientation="portrait" r:id="rId1"/>
  <ignoredErrors>
    <ignoredError sqref="H27:I38" unlockedFormula="1"/>
  </ignoredErrors>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P60"/>
  <sheetViews>
    <sheetView zoomScale="90" zoomScaleNormal="90" workbookViewId="0">
      <selection activeCell="C11" sqref="C11:I11"/>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0" width="11.42578125" style="3"/>
    <col min="11" max="11" width="94.42578125" style="3" customWidth="1"/>
    <col min="12" max="16" width="11.42578125" style="3"/>
    <col min="17" max="16384" width="11.42578125" style="7"/>
  </cols>
  <sheetData>
    <row r="1" spans="2:9" ht="37.5" customHeight="1" x14ac:dyDescent="0.2">
      <c r="B1" s="425"/>
      <c r="C1" s="292" t="s">
        <v>25</v>
      </c>
      <c r="D1" s="292"/>
      <c r="E1" s="292"/>
      <c r="F1" s="292"/>
      <c r="G1" s="292"/>
      <c r="H1" s="292"/>
      <c r="I1" s="426"/>
    </row>
    <row r="2" spans="2:9" ht="37.5" customHeight="1" x14ac:dyDescent="0.2">
      <c r="B2" s="425"/>
      <c r="C2" s="292" t="s">
        <v>239</v>
      </c>
      <c r="D2" s="292"/>
      <c r="E2" s="292"/>
      <c r="F2" s="292"/>
      <c r="G2" s="292"/>
      <c r="H2" s="292"/>
      <c r="I2" s="426"/>
    </row>
    <row r="3" spans="2:9" ht="37.5" customHeight="1" x14ac:dyDescent="0.2">
      <c r="B3" s="425"/>
      <c r="C3" s="292" t="s">
        <v>240</v>
      </c>
      <c r="D3" s="292"/>
      <c r="E3" s="292"/>
      <c r="F3" s="292" t="s">
        <v>241</v>
      </c>
      <c r="G3" s="292"/>
      <c r="H3" s="292"/>
      <c r="I3" s="426"/>
    </row>
    <row r="4" spans="2:9" ht="23.25" customHeight="1" x14ac:dyDescent="0.2">
      <c r="B4" s="431"/>
      <c r="C4" s="431"/>
      <c r="D4" s="431"/>
      <c r="E4" s="431"/>
      <c r="F4" s="431"/>
      <c r="G4" s="431"/>
      <c r="H4" s="431"/>
      <c r="I4" s="431"/>
    </row>
    <row r="5" spans="2:9" ht="24" customHeight="1" x14ac:dyDescent="0.2">
      <c r="B5" s="541" t="s">
        <v>234</v>
      </c>
      <c r="C5" s="542"/>
      <c r="D5" s="542"/>
      <c r="E5" s="542"/>
      <c r="F5" s="542"/>
      <c r="G5" s="542"/>
      <c r="H5" s="542"/>
      <c r="I5" s="543"/>
    </row>
    <row r="6" spans="2:9" ht="30.75" customHeight="1" x14ac:dyDescent="0.2">
      <c r="B6" s="182" t="s">
        <v>242</v>
      </c>
      <c r="C6" s="183">
        <v>5</v>
      </c>
      <c r="D6" s="500" t="s">
        <v>243</v>
      </c>
      <c r="E6" s="502"/>
      <c r="F6" s="503" t="s">
        <v>329</v>
      </c>
      <c r="G6" s="504"/>
      <c r="H6" s="504"/>
      <c r="I6" s="505"/>
    </row>
    <row r="7" spans="2:9" ht="30.75" customHeight="1" x14ac:dyDescent="0.2">
      <c r="B7" s="182" t="s">
        <v>244</v>
      </c>
      <c r="C7" s="183" t="s">
        <v>76</v>
      </c>
      <c r="D7" s="500" t="s">
        <v>245</v>
      </c>
      <c r="E7" s="502"/>
      <c r="F7" s="503" t="s">
        <v>290</v>
      </c>
      <c r="G7" s="505"/>
      <c r="H7" s="184" t="s">
        <v>246</v>
      </c>
      <c r="I7" s="183" t="s">
        <v>81</v>
      </c>
    </row>
    <row r="8" spans="2:9" ht="30.75" customHeight="1" x14ac:dyDescent="0.2">
      <c r="B8" s="182" t="s">
        <v>247</v>
      </c>
      <c r="C8" s="503" t="s">
        <v>291</v>
      </c>
      <c r="D8" s="504"/>
      <c r="E8" s="504"/>
      <c r="F8" s="505"/>
      <c r="G8" s="184" t="s">
        <v>248</v>
      </c>
      <c r="H8" s="503">
        <v>7560</v>
      </c>
      <c r="I8" s="505"/>
    </row>
    <row r="9" spans="2:9" ht="30.75" customHeight="1" x14ac:dyDescent="0.2">
      <c r="B9" s="182" t="s">
        <v>48</v>
      </c>
      <c r="C9" s="524" t="s">
        <v>65</v>
      </c>
      <c r="D9" s="525"/>
      <c r="E9" s="525"/>
      <c r="F9" s="526"/>
      <c r="G9" s="184" t="s">
        <v>249</v>
      </c>
      <c r="H9" s="503" t="s">
        <v>165</v>
      </c>
      <c r="I9" s="505"/>
    </row>
    <row r="10" spans="2:9" ht="30.75" customHeight="1" x14ac:dyDescent="0.2">
      <c r="B10" s="182" t="s">
        <v>250</v>
      </c>
      <c r="C10" s="503" t="s">
        <v>357</v>
      </c>
      <c r="D10" s="504"/>
      <c r="E10" s="504"/>
      <c r="F10" s="504"/>
      <c r="G10" s="504"/>
      <c r="H10" s="504"/>
      <c r="I10" s="505"/>
    </row>
    <row r="11" spans="2:9" ht="30.75" customHeight="1" x14ac:dyDescent="0.2">
      <c r="B11" s="182" t="s">
        <v>251</v>
      </c>
      <c r="C11" s="524" t="s">
        <v>292</v>
      </c>
      <c r="D11" s="525"/>
      <c r="E11" s="525"/>
      <c r="F11" s="525"/>
      <c r="G11" s="525"/>
      <c r="H11" s="525"/>
      <c r="I11" s="526"/>
    </row>
    <row r="12" spans="2:9" ht="30.75" customHeight="1" x14ac:dyDescent="0.2">
      <c r="B12" s="182" t="s">
        <v>254</v>
      </c>
      <c r="C12" s="532" t="s">
        <v>353</v>
      </c>
      <c r="D12" s="533"/>
      <c r="E12" s="533"/>
      <c r="F12" s="534"/>
      <c r="G12" s="184" t="s">
        <v>252</v>
      </c>
      <c r="H12" s="527" t="s">
        <v>91</v>
      </c>
      <c r="I12" s="529"/>
    </row>
    <row r="13" spans="2:9" ht="30.75" customHeight="1" x14ac:dyDescent="0.2">
      <c r="B13" s="182" t="s">
        <v>255</v>
      </c>
      <c r="C13" s="535">
        <v>45292</v>
      </c>
      <c r="D13" s="536"/>
      <c r="E13" s="536"/>
      <c r="F13" s="537"/>
      <c r="G13" s="184" t="s">
        <v>253</v>
      </c>
      <c r="H13" s="524" t="s">
        <v>70</v>
      </c>
      <c r="I13" s="526"/>
    </row>
    <row r="14" spans="2:9" ht="64.5" customHeight="1" x14ac:dyDescent="0.2">
      <c r="B14" s="182" t="s">
        <v>256</v>
      </c>
      <c r="C14" s="552" t="s">
        <v>330</v>
      </c>
      <c r="D14" s="553"/>
      <c r="E14" s="553"/>
      <c r="F14" s="553"/>
      <c r="G14" s="553"/>
      <c r="H14" s="553"/>
      <c r="I14" s="554"/>
    </row>
    <row r="15" spans="2:9" ht="30.75" customHeight="1" x14ac:dyDescent="0.2">
      <c r="B15" s="182" t="s">
        <v>257</v>
      </c>
      <c r="C15" s="532" t="s">
        <v>362</v>
      </c>
      <c r="D15" s="533"/>
      <c r="E15" s="533"/>
      <c r="F15" s="533"/>
      <c r="G15" s="533"/>
      <c r="H15" s="533"/>
      <c r="I15" s="534"/>
    </row>
    <row r="16" spans="2:9" ht="20.25" customHeight="1" x14ac:dyDescent="0.2">
      <c r="B16" s="182" t="s">
        <v>258</v>
      </c>
      <c r="C16" s="503" t="s">
        <v>331</v>
      </c>
      <c r="D16" s="504"/>
      <c r="E16" s="504"/>
      <c r="F16" s="504"/>
      <c r="G16" s="504"/>
      <c r="H16" s="504"/>
      <c r="I16" s="505"/>
    </row>
    <row r="17" spans="2:10" ht="30.75" customHeight="1" x14ac:dyDescent="0.2">
      <c r="B17" s="182" t="s">
        <v>259</v>
      </c>
      <c r="C17" s="524" t="s">
        <v>332</v>
      </c>
      <c r="D17" s="525"/>
      <c r="E17" s="525"/>
      <c r="F17" s="525"/>
      <c r="G17" s="525"/>
      <c r="H17" s="525"/>
      <c r="I17" s="526"/>
    </row>
    <row r="18" spans="2:10" ht="18" customHeight="1" x14ac:dyDescent="0.2">
      <c r="B18" s="563" t="s">
        <v>265</v>
      </c>
      <c r="C18" s="564" t="s">
        <v>237</v>
      </c>
      <c r="D18" s="564"/>
      <c r="E18" s="564"/>
      <c r="F18" s="564" t="s">
        <v>238</v>
      </c>
      <c r="G18" s="564"/>
      <c r="H18" s="564"/>
      <c r="I18" s="564"/>
    </row>
    <row r="19" spans="2:10" ht="39.75" customHeight="1" x14ac:dyDescent="0.2">
      <c r="B19" s="563"/>
      <c r="C19" s="531" t="s">
        <v>333</v>
      </c>
      <c r="D19" s="531"/>
      <c r="E19" s="531"/>
      <c r="F19" s="531" t="s">
        <v>334</v>
      </c>
      <c r="G19" s="531"/>
      <c r="H19" s="531"/>
      <c r="I19" s="531"/>
    </row>
    <row r="20" spans="2:10" ht="39.75" customHeight="1" x14ac:dyDescent="0.2">
      <c r="B20" s="182" t="s">
        <v>266</v>
      </c>
      <c r="C20" s="565" t="s">
        <v>335</v>
      </c>
      <c r="D20" s="565"/>
      <c r="E20" s="565"/>
      <c r="F20" s="509" t="s">
        <v>336</v>
      </c>
      <c r="G20" s="509"/>
      <c r="H20" s="509"/>
      <c r="I20" s="509"/>
    </row>
    <row r="21" spans="2:10" ht="42" customHeight="1" x14ac:dyDescent="0.2">
      <c r="B21" s="182" t="s">
        <v>267</v>
      </c>
      <c r="C21" s="530" t="s">
        <v>337</v>
      </c>
      <c r="D21" s="530"/>
      <c r="E21" s="530"/>
      <c r="F21" s="531" t="s">
        <v>338</v>
      </c>
      <c r="G21" s="531"/>
      <c r="H21" s="531"/>
      <c r="I21" s="531"/>
    </row>
    <row r="22" spans="2:10" ht="32.25" customHeight="1" x14ac:dyDescent="0.2">
      <c r="B22" s="182" t="s">
        <v>268</v>
      </c>
      <c r="C22" s="522">
        <v>45292</v>
      </c>
      <c r="D22" s="522"/>
      <c r="E22" s="522"/>
      <c r="F22" s="184" t="s">
        <v>271</v>
      </c>
      <c r="G22" s="215">
        <v>955</v>
      </c>
      <c r="H22" s="184" t="s">
        <v>275</v>
      </c>
      <c r="I22" s="215">
        <v>955</v>
      </c>
      <c r="J22" s="177"/>
    </row>
    <row r="23" spans="2:10" ht="27" customHeight="1" x14ac:dyDescent="0.2">
      <c r="B23" s="182" t="s">
        <v>269</v>
      </c>
      <c r="C23" s="522">
        <v>45443</v>
      </c>
      <c r="D23" s="522"/>
      <c r="E23" s="522"/>
      <c r="F23" s="184" t="s">
        <v>272</v>
      </c>
      <c r="G23" s="523">
        <v>5</v>
      </c>
      <c r="H23" s="523"/>
      <c r="I23" s="523"/>
    </row>
    <row r="24" spans="2:10" ht="30.75" customHeight="1" x14ac:dyDescent="0.2">
      <c r="B24" s="182" t="s">
        <v>270</v>
      </c>
      <c r="C24" s="509" t="s">
        <v>88</v>
      </c>
      <c r="D24" s="509"/>
      <c r="E24" s="509"/>
      <c r="F24" s="184" t="s">
        <v>274</v>
      </c>
      <c r="G24" s="510" t="s">
        <v>360</v>
      </c>
      <c r="H24" s="510"/>
      <c r="I24" s="510"/>
    </row>
    <row r="25" spans="2:10" ht="22.5" customHeight="1" x14ac:dyDescent="0.2">
      <c r="B25" s="511" t="s">
        <v>235</v>
      </c>
      <c r="C25" s="511"/>
      <c r="D25" s="511"/>
      <c r="E25" s="511"/>
      <c r="F25" s="511"/>
      <c r="G25" s="511"/>
      <c r="H25" s="511"/>
      <c r="I25" s="511"/>
    </row>
    <row r="26" spans="2:10" ht="43.5" customHeight="1" x14ac:dyDescent="0.2">
      <c r="B26" s="190" t="s">
        <v>105</v>
      </c>
      <c r="C26" s="190" t="s">
        <v>261</v>
      </c>
      <c r="D26" s="190" t="s">
        <v>260</v>
      </c>
      <c r="E26" s="190" t="s">
        <v>264</v>
      </c>
      <c r="F26" s="190" t="s">
        <v>361</v>
      </c>
      <c r="G26" s="190" t="s">
        <v>262</v>
      </c>
      <c r="H26" s="190" t="s">
        <v>276</v>
      </c>
      <c r="I26" s="190" t="s">
        <v>273</v>
      </c>
    </row>
    <row r="27" spans="2:10" ht="19.5" customHeight="1" x14ac:dyDescent="0.2">
      <c r="B27" s="219" t="s">
        <v>113</v>
      </c>
      <c r="C27" s="180">
        <v>0</v>
      </c>
      <c r="D27" s="180">
        <v>0</v>
      </c>
      <c r="E27" s="206">
        <f>IF(OR(C27=0,C27=""),0,D27/C27)</f>
        <v>0</v>
      </c>
      <c r="F27" s="562">
        <f>SUM(C27:C38)</f>
        <v>5</v>
      </c>
      <c r="G27" s="562">
        <f>SUM(D27:D38)</f>
        <v>3</v>
      </c>
      <c r="H27" s="214">
        <f>+(D27*100%)/$G$23</f>
        <v>0</v>
      </c>
      <c r="I27" s="545">
        <f>G27+I22</f>
        <v>958</v>
      </c>
    </row>
    <row r="28" spans="2:10" ht="19.5" customHeight="1" x14ac:dyDescent="0.2">
      <c r="B28" s="219" t="s">
        <v>114</v>
      </c>
      <c r="C28" s="180">
        <v>1</v>
      </c>
      <c r="D28" s="180">
        <v>1</v>
      </c>
      <c r="E28" s="206">
        <f t="shared" ref="E28:E31" si="0">IF(OR(C28=0,C28=""),0,D28/C28)</f>
        <v>1</v>
      </c>
      <c r="F28" s="562"/>
      <c r="G28" s="562"/>
      <c r="H28" s="214">
        <f t="shared" ref="H28" si="1">+(D28*100%)/$G$23</f>
        <v>0.2</v>
      </c>
      <c r="I28" s="545"/>
    </row>
    <row r="29" spans="2:10" ht="19.5" customHeight="1" x14ac:dyDescent="0.2">
      <c r="B29" s="219" t="s">
        <v>115</v>
      </c>
      <c r="C29" s="180">
        <v>2</v>
      </c>
      <c r="D29" s="180">
        <v>2</v>
      </c>
      <c r="E29" s="206">
        <f t="shared" si="0"/>
        <v>1</v>
      </c>
      <c r="F29" s="562"/>
      <c r="G29" s="562"/>
      <c r="H29" s="214">
        <f t="shared" ref="H29:H38" si="2">+IF(D29="","",((D29*100%)/$G$23)+H28)</f>
        <v>0.60000000000000009</v>
      </c>
      <c r="I29" s="545"/>
    </row>
    <row r="30" spans="2:10" ht="19.5" customHeight="1" x14ac:dyDescent="0.2">
      <c r="B30" s="219" t="s">
        <v>116</v>
      </c>
      <c r="C30" s="180">
        <v>1</v>
      </c>
      <c r="D30" s="178"/>
      <c r="E30" s="206">
        <f t="shared" si="0"/>
        <v>0</v>
      </c>
      <c r="F30" s="562"/>
      <c r="G30" s="562"/>
      <c r="H30" s="214" t="str">
        <f t="shared" si="2"/>
        <v/>
      </c>
      <c r="I30" s="545"/>
    </row>
    <row r="31" spans="2:10" ht="19.5" customHeight="1" x14ac:dyDescent="0.2">
      <c r="B31" s="219" t="s">
        <v>117</v>
      </c>
      <c r="C31" s="180">
        <v>1</v>
      </c>
      <c r="D31" s="180"/>
      <c r="E31" s="206">
        <f t="shared" si="0"/>
        <v>0</v>
      </c>
      <c r="F31" s="562"/>
      <c r="G31" s="562"/>
      <c r="H31" s="214" t="str">
        <f t="shared" si="2"/>
        <v/>
      </c>
      <c r="I31" s="545"/>
    </row>
    <row r="32" spans="2:10" ht="19.5" customHeight="1" x14ac:dyDescent="0.2">
      <c r="B32" s="219" t="s">
        <v>118</v>
      </c>
      <c r="C32" s="194"/>
      <c r="D32" s="193"/>
      <c r="E32" s="206"/>
      <c r="F32" s="562"/>
      <c r="G32" s="562"/>
      <c r="H32" s="214" t="str">
        <f t="shared" si="2"/>
        <v/>
      </c>
      <c r="I32" s="545"/>
    </row>
    <row r="33" spans="2:14" ht="19.5" customHeight="1" x14ac:dyDescent="0.2">
      <c r="B33" s="219" t="s">
        <v>119</v>
      </c>
      <c r="C33" s="194"/>
      <c r="D33" s="193"/>
      <c r="E33" s="206"/>
      <c r="F33" s="562"/>
      <c r="G33" s="562"/>
      <c r="H33" s="214" t="str">
        <f t="shared" si="2"/>
        <v/>
      </c>
      <c r="I33" s="545"/>
    </row>
    <row r="34" spans="2:14" ht="19.5" customHeight="1" x14ac:dyDescent="0.2">
      <c r="B34" s="219" t="s">
        <v>120</v>
      </c>
      <c r="C34" s="194"/>
      <c r="D34" s="193"/>
      <c r="E34" s="206"/>
      <c r="F34" s="562"/>
      <c r="G34" s="562"/>
      <c r="H34" s="214" t="str">
        <f t="shared" si="2"/>
        <v/>
      </c>
      <c r="I34" s="545"/>
    </row>
    <row r="35" spans="2:14" ht="19.5" customHeight="1" x14ac:dyDescent="0.2">
      <c r="B35" s="219" t="s">
        <v>121</v>
      </c>
      <c r="C35" s="194"/>
      <c r="D35" s="193"/>
      <c r="E35" s="206"/>
      <c r="F35" s="562"/>
      <c r="G35" s="562"/>
      <c r="H35" s="214" t="str">
        <f t="shared" si="2"/>
        <v/>
      </c>
      <c r="I35" s="545"/>
    </row>
    <row r="36" spans="2:14" ht="19.5" customHeight="1" x14ac:dyDescent="0.2">
      <c r="B36" s="219" t="s">
        <v>122</v>
      </c>
      <c r="C36" s="194"/>
      <c r="D36" s="193"/>
      <c r="E36" s="206"/>
      <c r="F36" s="562"/>
      <c r="G36" s="562"/>
      <c r="H36" s="214" t="str">
        <f t="shared" si="2"/>
        <v/>
      </c>
      <c r="I36" s="545"/>
    </row>
    <row r="37" spans="2:14" ht="19.5" customHeight="1" x14ac:dyDescent="0.2">
      <c r="B37" s="219" t="s">
        <v>123</v>
      </c>
      <c r="C37" s="194"/>
      <c r="D37" s="193"/>
      <c r="E37" s="206"/>
      <c r="F37" s="562"/>
      <c r="G37" s="562"/>
      <c r="H37" s="214" t="str">
        <f t="shared" si="2"/>
        <v/>
      </c>
      <c r="I37" s="545"/>
    </row>
    <row r="38" spans="2:14" ht="19.5" customHeight="1" x14ac:dyDescent="0.2">
      <c r="B38" s="219" t="s">
        <v>124</v>
      </c>
      <c r="C38" s="194"/>
      <c r="D38" s="193"/>
      <c r="E38" s="206"/>
      <c r="F38" s="562"/>
      <c r="G38" s="562"/>
      <c r="H38" s="214" t="str">
        <f t="shared" si="2"/>
        <v/>
      </c>
      <c r="I38" s="545"/>
    </row>
    <row r="39" spans="2:14" ht="52.5" customHeight="1" x14ac:dyDescent="0.25">
      <c r="B39" s="195" t="s">
        <v>277</v>
      </c>
      <c r="C39" s="510" t="s">
        <v>390</v>
      </c>
      <c r="D39" s="510"/>
      <c r="E39" s="510"/>
      <c r="F39" s="510"/>
      <c r="G39" s="510"/>
      <c r="H39" s="510"/>
      <c r="I39" s="510"/>
      <c r="J39"/>
      <c r="K39"/>
      <c r="L39"/>
      <c r="M39"/>
      <c r="N39"/>
    </row>
    <row r="40" spans="2:14" ht="34.5" customHeight="1" x14ac:dyDescent="0.25">
      <c r="B40" s="516"/>
      <c r="C40" s="516"/>
      <c r="D40" s="516"/>
      <c r="E40" s="516"/>
      <c r="F40" s="516"/>
      <c r="G40" s="516"/>
      <c r="H40" s="516"/>
      <c r="I40" s="516"/>
      <c r="J40"/>
      <c r="K40"/>
      <c r="L40"/>
      <c r="M40"/>
      <c r="N40"/>
    </row>
    <row r="41" spans="2:14" ht="34.5" customHeight="1" x14ac:dyDescent="0.25">
      <c r="B41" s="516"/>
      <c r="C41" s="516"/>
      <c r="D41" s="516"/>
      <c r="E41" s="516"/>
      <c r="F41" s="516"/>
      <c r="G41" s="516"/>
      <c r="H41" s="516"/>
      <c r="I41" s="516"/>
      <c r="J41"/>
      <c r="K41"/>
      <c r="L41"/>
      <c r="M41"/>
      <c r="N41"/>
    </row>
    <row r="42" spans="2:14" ht="34.5" customHeight="1" x14ac:dyDescent="0.25">
      <c r="B42" s="516"/>
      <c r="C42" s="516"/>
      <c r="D42" s="516"/>
      <c r="E42" s="516"/>
      <c r="F42" s="516"/>
      <c r="G42" s="516"/>
      <c r="H42" s="516"/>
      <c r="I42" s="516"/>
      <c r="J42"/>
      <c r="K42"/>
      <c r="L42"/>
      <c r="M42"/>
      <c r="N42"/>
    </row>
    <row r="43" spans="2:14" ht="34.5" customHeight="1" x14ac:dyDescent="0.25">
      <c r="B43" s="516"/>
      <c r="C43" s="516"/>
      <c r="D43" s="516"/>
      <c r="E43" s="516"/>
      <c r="F43" s="516"/>
      <c r="G43" s="516"/>
      <c r="H43" s="516"/>
      <c r="I43" s="516"/>
      <c r="J43"/>
      <c r="K43"/>
      <c r="L43"/>
      <c r="M43"/>
      <c r="N43"/>
    </row>
    <row r="44" spans="2:14" ht="34.5" customHeight="1" x14ac:dyDescent="0.25">
      <c r="B44" s="516"/>
      <c r="C44" s="516"/>
      <c r="D44" s="516"/>
      <c r="E44" s="516"/>
      <c r="F44" s="516"/>
      <c r="G44" s="516"/>
      <c r="H44" s="516"/>
      <c r="I44" s="516"/>
      <c r="J44"/>
      <c r="K44"/>
      <c r="L44"/>
      <c r="M44"/>
      <c r="N44"/>
    </row>
    <row r="45" spans="2:14" ht="171" customHeight="1" x14ac:dyDescent="0.25">
      <c r="B45" s="182" t="s">
        <v>278</v>
      </c>
      <c r="C45" s="510" t="s">
        <v>374</v>
      </c>
      <c r="D45" s="510"/>
      <c r="E45" s="510"/>
      <c r="F45" s="510"/>
      <c r="G45" s="510"/>
      <c r="H45" s="510"/>
      <c r="I45" s="510"/>
      <c r="J45"/>
      <c r="K45" s="208" t="s">
        <v>370</v>
      </c>
      <c r="L45"/>
      <c r="M45"/>
      <c r="N45"/>
    </row>
    <row r="46" spans="2:14" ht="42" customHeight="1" x14ac:dyDescent="0.25">
      <c r="B46" s="182" t="s">
        <v>279</v>
      </c>
      <c r="C46" s="517" t="s">
        <v>364</v>
      </c>
      <c r="D46" s="517"/>
      <c r="E46" s="517"/>
      <c r="F46" s="517"/>
      <c r="G46" s="517"/>
      <c r="H46" s="517"/>
      <c r="I46" s="517"/>
      <c r="J46"/>
      <c r="K46"/>
      <c r="L46"/>
      <c r="M46"/>
      <c r="N46"/>
    </row>
    <row r="47" spans="2:14" ht="81.75" customHeight="1" x14ac:dyDescent="0.25">
      <c r="B47" s="195" t="s">
        <v>280</v>
      </c>
      <c r="C47" s="566" t="s">
        <v>375</v>
      </c>
      <c r="D47" s="566"/>
      <c r="E47" s="566"/>
      <c r="F47" s="566"/>
      <c r="G47" s="566"/>
      <c r="H47" s="566"/>
      <c r="I47" s="566"/>
      <c r="J47"/>
      <c r="K47"/>
      <c r="L47"/>
      <c r="M47"/>
      <c r="N47"/>
    </row>
    <row r="48" spans="2:14" ht="22.5" customHeight="1" x14ac:dyDescent="0.25">
      <c r="B48" s="511" t="s">
        <v>236</v>
      </c>
      <c r="C48" s="511"/>
      <c r="D48" s="511"/>
      <c r="E48" s="511"/>
      <c r="F48" s="511"/>
      <c r="G48" s="511"/>
      <c r="H48" s="511"/>
      <c r="I48" s="511"/>
      <c r="J48"/>
      <c r="K48"/>
      <c r="L48"/>
      <c r="M48"/>
      <c r="N48"/>
    </row>
    <row r="49" spans="2:14" ht="22.5" customHeight="1" x14ac:dyDescent="0.25">
      <c r="B49" s="498" t="s">
        <v>281</v>
      </c>
      <c r="C49" s="190" t="s">
        <v>282</v>
      </c>
      <c r="D49" s="500" t="s">
        <v>283</v>
      </c>
      <c r="E49" s="501"/>
      <c r="F49" s="502"/>
      <c r="G49" s="500" t="s">
        <v>284</v>
      </c>
      <c r="H49" s="501"/>
      <c r="I49" s="502"/>
      <c r="J49"/>
      <c r="K49"/>
      <c r="L49"/>
      <c r="M49"/>
      <c r="N49"/>
    </row>
    <row r="50" spans="2:14" ht="30.75" customHeight="1" x14ac:dyDescent="0.25">
      <c r="B50" s="499"/>
      <c r="C50" s="196"/>
      <c r="D50" s="503"/>
      <c r="E50" s="504"/>
      <c r="F50" s="505"/>
      <c r="G50" s="503"/>
      <c r="H50" s="504"/>
      <c r="I50" s="505"/>
      <c r="J50"/>
      <c r="K50"/>
      <c r="L50"/>
      <c r="M50"/>
      <c r="N50"/>
    </row>
    <row r="51" spans="2:14" ht="32.25" customHeight="1" x14ac:dyDescent="0.25">
      <c r="B51" s="197" t="s">
        <v>285</v>
      </c>
      <c r="C51" s="503" t="s">
        <v>369</v>
      </c>
      <c r="D51" s="504"/>
      <c r="E51" s="504"/>
      <c r="F51" s="504"/>
      <c r="G51" s="504"/>
      <c r="H51" s="504"/>
      <c r="I51" s="505"/>
      <c r="J51"/>
      <c r="K51"/>
      <c r="L51"/>
      <c r="M51"/>
      <c r="N51"/>
    </row>
    <row r="52" spans="2:14" ht="28.5" customHeight="1" x14ac:dyDescent="0.2">
      <c r="B52" s="184" t="s">
        <v>286</v>
      </c>
      <c r="C52" s="428" t="s">
        <v>365</v>
      </c>
      <c r="D52" s="429"/>
      <c r="E52" s="429"/>
      <c r="F52" s="429"/>
      <c r="G52" s="429"/>
      <c r="H52" s="429"/>
      <c r="I52" s="430"/>
    </row>
    <row r="53" spans="2:14" ht="30" customHeight="1" x14ac:dyDescent="0.2">
      <c r="B53" s="195" t="s">
        <v>287</v>
      </c>
      <c r="C53" s="495" t="s">
        <v>366</v>
      </c>
      <c r="D53" s="496"/>
      <c r="E53" s="496"/>
      <c r="F53" s="496"/>
      <c r="G53" s="496"/>
      <c r="H53" s="496"/>
      <c r="I53" s="497"/>
    </row>
    <row r="54" spans="2:14" ht="31.5" customHeight="1" x14ac:dyDescent="0.2">
      <c r="B54" s="195" t="s">
        <v>288</v>
      </c>
      <c r="C54" s="495" t="s">
        <v>366</v>
      </c>
      <c r="D54" s="496"/>
      <c r="E54" s="496"/>
      <c r="F54" s="496"/>
      <c r="G54" s="496"/>
      <c r="H54" s="496"/>
      <c r="I54" s="497"/>
    </row>
    <row r="55" spans="2:14" x14ac:dyDescent="0.2">
      <c r="B55" s="198"/>
      <c r="C55" s="199"/>
      <c r="D55" s="199"/>
      <c r="E55" s="200"/>
      <c r="F55" s="200"/>
      <c r="G55" s="201"/>
      <c r="H55" s="199"/>
      <c r="I55" s="199"/>
    </row>
    <row r="56" spans="2:14" x14ac:dyDescent="0.2">
      <c r="B56" s="44"/>
      <c r="C56" s="45"/>
      <c r="D56" s="45"/>
      <c r="E56" s="46"/>
      <c r="F56" s="46"/>
      <c r="G56" s="47"/>
      <c r="H56" s="48"/>
      <c r="I56" s="45"/>
    </row>
    <row r="57" spans="2:14" x14ac:dyDescent="0.2">
      <c r="B57" s="44"/>
      <c r="C57" s="45"/>
      <c r="D57" s="45"/>
      <c r="E57" s="46"/>
      <c r="F57" s="46"/>
      <c r="G57" s="47"/>
      <c r="H57" s="48"/>
      <c r="I57" s="45"/>
    </row>
    <row r="58" spans="2:14" x14ac:dyDescent="0.2">
      <c r="B58" s="44"/>
      <c r="C58" s="45"/>
      <c r="D58" s="45"/>
      <c r="E58" s="46"/>
      <c r="F58" s="46"/>
      <c r="G58" s="47"/>
      <c r="H58" s="48"/>
      <c r="I58" s="45"/>
    </row>
    <row r="59" spans="2:14" x14ac:dyDescent="0.2">
      <c r="B59" s="44"/>
      <c r="C59" s="45"/>
      <c r="D59" s="45"/>
      <c r="E59" s="46"/>
      <c r="F59" s="46"/>
      <c r="G59" s="47"/>
      <c r="H59" s="48"/>
      <c r="I59" s="45"/>
    </row>
    <row r="60" spans="2:14" ht="25.5" customHeight="1" x14ac:dyDescent="0.2">
      <c r="B60" s="44"/>
      <c r="C60" s="45"/>
      <c r="D60" s="45"/>
      <c r="E60" s="46"/>
      <c r="F60" s="46"/>
      <c r="G60" s="47"/>
      <c r="H60" s="48"/>
      <c r="I60" s="45"/>
    </row>
  </sheetData>
  <sheetProtection algorithmName="SHA-512" hashValue="7QpbopQxBaF0E6/DSW0ZIYjVtvqGKJPzzdzBGgJ8u9LfiHHWGkx5lgeZSWPT1dxudblHbkfj/K/9XLDN6mc8bw==" saltValue="NpD9bSFM3vgxEI7hP77lJ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pageMargins left="0.7" right="0.7" top="0.75" bottom="0.75" header="0.3" footer="0.3"/>
  <pageSetup orientation="portrait" r:id="rId1"/>
  <ignoredErrors>
    <ignoredError sqref="H27:I38" unlockedFormula="1"/>
  </ignoredErrors>
  <drawing r:id="rId2"/>
  <legacyDrawing r:id="rId3"/>
  <oleObjects>
    <mc:AlternateContent xmlns:mc="http://schemas.openxmlformats.org/markup-compatibility/2006">
      <mc:Choice Requires="x14">
        <oleObject progId="PBrush" shapeId="35805185"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805185"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B1:W60"/>
  <sheetViews>
    <sheetView tabSelected="1" zoomScale="90" zoomScaleNormal="90" workbookViewId="0">
      <selection activeCell="C11" sqref="C11:I11"/>
    </sheetView>
  </sheetViews>
  <sheetFormatPr baseColWidth="10" defaultColWidth="11.4257812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10" width="22.42578125" style="7" customWidth="1"/>
    <col min="11" max="17" width="0" style="3" hidden="1" customWidth="1"/>
    <col min="18" max="23" width="11.42578125" style="3"/>
    <col min="24" max="16384" width="11.42578125" style="7"/>
  </cols>
  <sheetData>
    <row r="1" spans="2:13" ht="37.5" customHeight="1" x14ac:dyDescent="0.2">
      <c r="B1" s="425"/>
      <c r="C1" s="292" t="s">
        <v>25</v>
      </c>
      <c r="D1" s="292"/>
      <c r="E1" s="292"/>
      <c r="F1" s="292"/>
      <c r="G1" s="292"/>
      <c r="H1" s="292"/>
      <c r="I1" s="426"/>
      <c r="J1" s="10"/>
      <c r="L1" s="11" t="s">
        <v>47</v>
      </c>
    </row>
    <row r="2" spans="2:13" ht="37.5" customHeight="1" x14ac:dyDescent="0.2">
      <c r="B2" s="425"/>
      <c r="C2" s="292" t="s">
        <v>239</v>
      </c>
      <c r="D2" s="292"/>
      <c r="E2" s="292"/>
      <c r="F2" s="292"/>
      <c r="G2" s="292"/>
      <c r="H2" s="292"/>
      <c r="I2" s="426"/>
      <c r="J2" s="10"/>
      <c r="L2" s="11" t="s">
        <v>48</v>
      </c>
    </row>
    <row r="3" spans="2:13" ht="37.5" customHeight="1" x14ac:dyDescent="0.2">
      <c r="B3" s="425"/>
      <c r="C3" s="292" t="s">
        <v>240</v>
      </c>
      <c r="D3" s="292"/>
      <c r="E3" s="292"/>
      <c r="F3" s="292" t="s">
        <v>241</v>
      </c>
      <c r="G3" s="292"/>
      <c r="H3" s="292"/>
      <c r="I3" s="426"/>
      <c r="J3" s="10"/>
      <c r="L3" s="11" t="s">
        <v>50</v>
      </c>
    </row>
    <row r="4" spans="2:13" ht="23.25" customHeight="1" x14ac:dyDescent="0.2">
      <c r="B4" s="431"/>
      <c r="C4" s="431"/>
      <c r="D4" s="431"/>
      <c r="E4" s="431"/>
      <c r="F4" s="431"/>
      <c r="G4" s="431"/>
      <c r="H4" s="431"/>
      <c r="I4" s="431"/>
      <c r="J4" s="12"/>
    </row>
    <row r="5" spans="2:13" ht="24" customHeight="1" x14ac:dyDescent="0.2">
      <c r="B5" s="581" t="s">
        <v>234</v>
      </c>
      <c r="C5" s="581"/>
      <c r="D5" s="581"/>
      <c r="E5" s="581"/>
      <c r="F5" s="581"/>
      <c r="G5" s="581"/>
      <c r="H5" s="581"/>
      <c r="I5" s="581"/>
      <c r="J5" s="14"/>
      <c r="M5" s="6" t="s">
        <v>57</v>
      </c>
    </row>
    <row r="6" spans="2:13" ht="30.75" customHeight="1" x14ac:dyDescent="0.2">
      <c r="B6" s="164" t="s">
        <v>242</v>
      </c>
      <c r="C6" s="173">
        <v>6</v>
      </c>
      <c r="D6" s="582" t="s">
        <v>243</v>
      </c>
      <c r="E6" s="582"/>
      <c r="F6" s="475" t="s">
        <v>339</v>
      </c>
      <c r="G6" s="475"/>
      <c r="H6" s="475"/>
      <c r="I6" s="475"/>
      <c r="J6" s="15"/>
      <c r="L6" s="11" t="s">
        <v>60</v>
      </c>
      <c r="M6" s="6" t="s">
        <v>61</v>
      </c>
    </row>
    <row r="7" spans="2:13" ht="30.75" customHeight="1" x14ac:dyDescent="0.2">
      <c r="B7" s="164" t="s">
        <v>244</v>
      </c>
      <c r="C7" s="173" t="s">
        <v>81</v>
      </c>
      <c r="D7" s="582" t="s">
        <v>245</v>
      </c>
      <c r="E7" s="582"/>
      <c r="F7" s="475" t="s">
        <v>290</v>
      </c>
      <c r="G7" s="475"/>
      <c r="H7" s="165" t="s">
        <v>246</v>
      </c>
      <c r="I7" s="173" t="s">
        <v>76</v>
      </c>
      <c r="J7" s="17"/>
      <c r="L7" s="11" t="s">
        <v>65</v>
      </c>
      <c r="M7" s="6" t="s">
        <v>66</v>
      </c>
    </row>
    <row r="8" spans="2:13" ht="30.75" customHeight="1" x14ac:dyDescent="0.2">
      <c r="B8" s="164" t="s">
        <v>247</v>
      </c>
      <c r="C8" s="475" t="s">
        <v>291</v>
      </c>
      <c r="D8" s="475"/>
      <c r="E8" s="475"/>
      <c r="F8" s="475"/>
      <c r="G8" s="165" t="s">
        <v>248</v>
      </c>
      <c r="H8" s="576">
        <v>7560</v>
      </c>
      <c r="I8" s="576"/>
      <c r="J8" s="19"/>
      <c r="L8" s="11" t="s">
        <v>69</v>
      </c>
      <c r="M8" s="6" t="s">
        <v>70</v>
      </c>
    </row>
    <row r="9" spans="2:13" ht="30.75" customHeight="1" x14ac:dyDescent="0.2">
      <c r="B9" s="164" t="s">
        <v>48</v>
      </c>
      <c r="C9" s="577" t="s">
        <v>65</v>
      </c>
      <c r="D9" s="577"/>
      <c r="E9" s="577"/>
      <c r="F9" s="577"/>
      <c r="G9" s="165" t="s">
        <v>249</v>
      </c>
      <c r="H9" s="578" t="s">
        <v>165</v>
      </c>
      <c r="I9" s="578"/>
      <c r="J9" s="20"/>
      <c r="L9" s="21" t="s">
        <v>73</v>
      </c>
    </row>
    <row r="10" spans="2:13" ht="30.75" customHeight="1" x14ac:dyDescent="0.2">
      <c r="B10" s="164" t="s">
        <v>250</v>
      </c>
      <c r="C10" s="579" t="s">
        <v>357</v>
      </c>
      <c r="D10" s="579"/>
      <c r="E10" s="579"/>
      <c r="F10" s="579"/>
      <c r="G10" s="579"/>
      <c r="H10" s="579"/>
      <c r="I10" s="579"/>
      <c r="J10" s="22"/>
      <c r="L10" s="21"/>
    </row>
    <row r="11" spans="2:13" ht="30.75" customHeight="1" x14ac:dyDescent="0.2">
      <c r="B11" s="164" t="s">
        <v>251</v>
      </c>
      <c r="C11" s="477" t="s">
        <v>292</v>
      </c>
      <c r="D11" s="477"/>
      <c r="E11" s="477"/>
      <c r="F11" s="477"/>
      <c r="G11" s="477"/>
      <c r="H11" s="477"/>
      <c r="I11" s="477"/>
      <c r="J11" s="17"/>
      <c r="L11" s="21"/>
      <c r="M11" s="6" t="s">
        <v>76</v>
      </c>
    </row>
    <row r="12" spans="2:13" ht="30.75" customHeight="1" x14ac:dyDescent="0.2">
      <c r="B12" s="164" t="s">
        <v>254</v>
      </c>
      <c r="C12" s="324" t="s">
        <v>354</v>
      </c>
      <c r="D12" s="324"/>
      <c r="E12" s="324"/>
      <c r="F12" s="324"/>
      <c r="G12" s="165" t="s">
        <v>252</v>
      </c>
      <c r="H12" s="325" t="s">
        <v>91</v>
      </c>
      <c r="I12" s="325"/>
      <c r="J12" s="17"/>
      <c r="L12" s="21" t="s">
        <v>80</v>
      </c>
      <c r="M12" s="6" t="s">
        <v>81</v>
      </c>
    </row>
    <row r="13" spans="2:13" ht="30.75" customHeight="1" x14ac:dyDescent="0.2">
      <c r="B13" s="164" t="s">
        <v>255</v>
      </c>
      <c r="C13" s="580" t="s">
        <v>363</v>
      </c>
      <c r="D13" s="580"/>
      <c r="E13" s="580"/>
      <c r="F13" s="580"/>
      <c r="G13" s="165" t="s">
        <v>253</v>
      </c>
      <c r="H13" s="477" t="s">
        <v>70</v>
      </c>
      <c r="I13" s="477"/>
      <c r="J13" s="17"/>
      <c r="L13" s="21" t="s">
        <v>84</v>
      </c>
    </row>
    <row r="14" spans="2:13" ht="64.5" customHeight="1" x14ac:dyDescent="0.2">
      <c r="B14" s="164" t="s">
        <v>256</v>
      </c>
      <c r="C14" s="321" t="s">
        <v>340</v>
      </c>
      <c r="D14" s="321"/>
      <c r="E14" s="321"/>
      <c r="F14" s="321"/>
      <c r="G14" s="321"/>
      <c r="H14" s="321"/>
      <c r="I14" s="321"/>
      <c r="J14" s="22"/>
      <c r="L14" s="21" t="s">
        <v>86</v>
      </c>
      <c r="M14" s="6"/>
    </row>
    <row r="15" spans="2:13" ht="30.75" customHeight="1" x14ac:dyDescent="0.2">
      <c r="B15" s="164" t="s">
        <v>257</v>
      </c>
      <c r="C15" s="324" t="s">
        <v>356</v>
      </c>
      <c r="D15" s="324"/>
      <c r="E15" s="324"/>
      <c r="F15" s="324"/>
      <c r="G15" s="324"/>
      <c r="H15" s="324"/>
      <c r="I15" s="324"/>
      <c r="J15" s="23"/>
      <c r="L15" s="21" t="s">
        <v>88</v>
      </c>
      <c r="M15" s="6"/>
    </row>
    <row r="16" spans="2:13" ht="20.25" customHeight="1" x14ac:dyDescent="0.2">
      <c r="B16" s="164" t="s">
        <v>258</v>
      </c>
      <c r="C16" s="475" t="s">
        <v>342</v>
      </c>
      <c r="D16" s="475"/>
      <c r="E16" s="475"/>
      <c r="F16" s="475"/>
      <c r="G16" s="475"/>
      <c r="H16" s="475"/>
      <c r="I16" s="475"/>
      <c r="J16" s="24"/>
      <c r="L16" s="21"/>
      <c r="M16" s="6"/>
    </row>
    <row r="17" spans="2:13" ht="30.75" customHeight="1" x14ac:dyDescent="0.2">
      <c r="B17" s="164" t="s">
        <v>259</v>
      </c>
      <c r="C17" s="477" t="s">
        <v>341</v>
      </c>
      <c r="D17" s="572"/>
      <c r="E17" s="572"/>
      <c r="F17" s="572"/>
      <c r="G17" s="572"/>
      <c r="H17" s="572"/>
      <c r="I17" s="572"/>
      <c r="J17" s="25"/>
      <c r="L17" s="21" t="s">
        <v>91</v>
      </c>
      <c r="M17" s="6"/>
    </row>
    <row r="18" spans="2:13" ht="18" customHeight="1" x14ac:dyDescent="0.2">
      <c r="B18" s="573" t="s">
        <v>265</v>
      </c>
      <c r="C18" s="574" t="s">
        <v>237</v>
      </c>
      <c r="D18" s="574"/>
      <c r="E18" s="574"/>
      <c r="F18" s="575" t="s">
        <v>238</v>
      </c>
      <c r="G18" s="575"/>
      <c r="H18" s="575"/>
      <c r="I18" s="575"/>
      <c r="J18" s="26"/>
      <c r="L18" s="21" t="s">
        <v>79</v>
      </c>
      <c r="M18" s="6"/>
    </row>
    <row r="19" spans="2:13" ht="39.75" customHeight="1" x14ac:dyDescent="0.2">
      <c r="B19" s="573"/>
      <c r="C19" s="475" t="s">
        <v>343</v>
      </c>
      <c r="D19" s="475"/>
      <c r="E19" s="475"/>
      <c r="F19" s="475" t="s">
        <v>344</v>
      </c>
      <c r="G19" s="475"/>
      <c r="H19" s="475"/>
      <c r="I19" s="475"/>
      <c r="J19" s="24"/>
      <c r="L19" s="21" t="s">
        <v>95</v>
      </c>
      <c r="M19" s="6"/>
    </row>
    <row r="20" spans="2:13" ht="39.75" customHeight="1" x14ac:dyDescent="0.2">
      <c r="B20" s="210" t="s">
        <v>266</v>
      </c>
      <c r="C20" s="477" t="s">
        <v>345</v>
      </c>
      <c r="D20" s="477"/>
      <c r="E20" s="477"/>
      <c r="F20" s="325" t="s">
        <v>346</v>
      </c>
      <c r="G20" s="325"/>
      <c r="H20" s="325"/>
      <c r="I20" s="325"/>
      <c r="J20" s="17"/>
      <c r="L20" s="21"/>
      <c r="M20" s="6"/>
    </row>
    <row r="21" spans="2:13" ht="42" customHeight="1" x14ac:dyDescent="0.2">
      <c r="B21" s="210" t="s">
        <v>267</v>
      </c>
      <c r="C21" s="478" t="s">
        <v>347</v>
      </c>
      <c r="D21" s="478"/>
      <c r="E21" s="478"/>
      <c r="F21" s="475" t="s">
        <v>348</v>
      </c>
      <c r="G21" s="475"/>
      <c r="H21" s="475"/>
      <c r="I21" s="475"/>
      <c r="J21" s="23"/>
      <c r="L21" s="27"/>
      <c r="M21" s="6"/>
    </row>
    <row r="22" spans="2:13" ht="23.25" customHeight="1" x14ac:dyDescent="0.2">
      <c r="B22" s="210" t="s">
        <v>268</v>
      </c>
      <c r="C22" s="473">
        <v>45292</v>
      </c>
      <c r="D22" s="473"/>
      <c r="E22" s="473"/>
      <c r="F22" s="165" t="s">
        <v>271</v>
      </c>
      <c r="G22" s="213">
        <v>44</v>
      </c>
      <c r="H22" s="165" t="s">
        <v>275</v>
      </c>
      <c r="I22" s="213">
        <v>44</v>
      </c>
      <c r="J22" s="28"/>
      <c r="L22" s="27"/>
    </row>
    <row r="23" spans="2:13" ht="27" customHeight="1" x14ac:dyDescent="0.2">
      <c r="B23" s="210" t="s">
        <v>269</v>
      </c>
      <c r="C23" s="473">
        <v>45443</v>
      </c>
      <c r="D23" s="324"/>
      <c r="E23" s="324"/>
      <c r="F23" s="165" t="s">
        <v>272</v>
      </c>
      <c r="G23" s="571">
        <v>5</v>
      </c>
      <c r="H23" s="571"/>
      <c r="I23" s="571"/>
      <c r="J23" s="29"/>
      <c r="L23" s="27"/>
    </row>
    <row r="24" spans="2:13" ht="30.75" customHeight="1" x14ac:dyDescent="0.2">
      <c r="B24" s="210" t="s">
        <v>270</v>
      </c>
      <c r="C24" s="325" t="s">
        <v>88</v>
      </c>
      <c r="D24" s="325"/>
      <c r="E24" s="325"/>
      <c r="F24" s="220" t="s">
        <v>274</v>
      </c>
      <c r="G24" s="475" t="s">
        <v>303</v>
      </c>
      <c r="H24" s="475"/>
      <c r="I24" s="475"/>
      <c r="J24" s="26"/>
      <c r="L24" s="27"/>
    </row>
    <row r="25" spans="2:13" ht="22.5" customHeight="1" x14ac:dyDescent="0.2">
      <c r="B25" s="476" t="s">
        <v>235</v>
      </c>
      <c r="C25" s="476"/>
      <c r="D25" s="476"/>
      <c r="E25" s="476"/>
      <c r="F25" s="476"/>
      <c r="G25" s="476"/>
      <c r="H25" s="476"/>
      <c r="I25" s="476"/>
      <c r="J25" s="14"/>
      <c r="L25" s="27"/>
    </row>
    <row r="26" spans="2:13" ht="43.5" customHeight="1" x14ac:dyDescent="0.2">
      <c r="B26" s="212" t="s">
        <v>105</v>
      </c>
      <c r="C26" s="212" t="s">
        <v>261</v>
      </c>
      <c r="D26" s="212" t="s">
        <v>260</v>
      </c>
      <c r="E26" s="166" t="s">
        <v>264</v>
      </c>
      <c r="F26" s="212" t="s">
        <v>263</v>
      </c>
      <c r="G26" s="212" t="s">
        <v>262</v>
      </c>
      <c r="H26" s="166" t="s">
        <v>276</v>
      </c>
      <c r="I26" s="212" t="s">
        <v>273</v>
      </c>
      <c r="J26" s="24"/>
      <c r="L26" s="27"/>
    </row>
    <row r="27" spans="2:13" ht="19.5" customHeight="1" x14ac:dyDescent="0.2">
      <c r="B27" s="167" t="s">
        <v>113</v>
      </c>
      <c r="C27" s="180">
        <v>0</v>
      </c>
      <c r="D27" s="180">
        <v>0</v>
      </c>
      <c r="E27" s="206">
        <f>IF(OR(C27=0,C27=""),0,D27/C27)</f>
        <v>0</v>
      </c>
      <c r="F27" s="556">
        <f>SUM(C27:C38)</f>
        <v>5</v>
      </c>
      <c r="G27" s="556">
        <f>SUM(D27:D38)</f>
        <v>3</v>
      </c>
      <c r="H27" s="174">
        <f>+(D27*100%)/$G$23</f>
        <v>0</v>
      </c>
      <c r="I27" s="559">
        <f>G27+I22</f>
        <v>47</v>
      </c>
      <c r="J27" s="36"/>
      <c r="L27" s="27"/>
    </row>
    <row r="28" spans="2:13" ht="19.5" customHeight="1" x14ac:dyDescent="0.2">
      <c r="B28" s="167" t="s">
        <v>114</v>
      </c>
      <c r="C28" s="180">
        <v>1</v>
      </c>
      <c r="D28" s="180">
        <v>0</v>
      </c>
      <c r="E28" s="206">
        <f t="shared" ref="E28:E31" si="0">IF(OR(C28=0,C28=""),0,D28/C28)</f>
        <v>0</v>
      </c>
      <c r="F28" s="557"/>
      <c r="G28" s="557"/>
      <c r="H28" s="174">
        <f t="shared" ref="H28" si="1">+(D28*100%)/$G$23</f>
        <v>0</v>
      </c>
      <c r="I28" s="560"/>
      <c r="J28" s="36"/>
      <c r="L28" s="27"/>
    </row>
    <row r="29" spans="2:13" ht="19.5" customHeight="1" x14ac:dyDescent="0.2">
      <c r="B29" s="167" t="s">
        <v>115</v>
      </c>
      <c r="C29" s="180">
        <v>2</v>
      </c>
      <c r="D29" s="180">
        <v>3</v>
      </c>
      <c r="E29" s="206">
        <f t="shared" si="0"/>
        <v>1.5</v>
      </c>
      <c r="F29" s="557"/>
      <c r="G29" s="557"/>
      <c r="H29" s="174">
        <f>+IF(D29="","",((D29*100%)/$G$23)+H28)</f>
        <v>0.6</v>
      </c>
      <c r="I29" s="560"/>
      <c r="J29" s="36"/>
      <c r="L29" s="27"/>
    </row>
    <row r="30" spans="2:13" ht="19.5" customHeight="1" x14ac:dyDescent="0.2">
      <c r="B30" s="167" t="s">
        <v>116</v>
      </c>
      <c r="C30" s="180">
        <v>1</v>
      </c>
      <c r="D30" s="178"/>
      <c r="E30" s="206">
        <f t="shared" si="0"/>
        <v>0</v>
      </c>
      <c r="F30" s="557"/>
      <c r="G30" s="557"/>
      <c r="H30" s="174" t="str">
        <f t="shared" ref="H30:H38" si="2">+IF(D30="","",((D30*100%)/$G$23)+H29)</f>
        <v/>
      </c>
      <c r="I30" s="560"/>
      <c r="J30" s="36"/>
    </row>
    <row r="31" spans="2:13" ht="19.5" customHeight="1" x14ac:dyDescent="0.2">
      <c r="B31" s="167" t="s">
        <v>117</v>
      </c>
      <c r="C31" s="180">
        <v>1</v>
      </c>
      <c r="D31" s="180"/>
      <c r="E31" s="206">
        <f t="shared" si="0"/>
        <v>0</v>
      </c>
      <c r="F31" s="557"/>
      <c r="G31" s="557"/>
      <c r="H31" s="174" t="str">
        <f t="shared" si="2"/>
        <v/>
      </c>
      <c r="I31" s="560"/>
      <c r="J31" s="36"/>
    </row>
    <row r="32" spans="2:13" ht="19.5" customHeight="1" x14ac:dyDescent="0.2">
      <c r="B32" s="167" t="s">
        <v>118</v>
      </c>
      <c r="C32" s="179"/>
      <c r="D32" s="175"/>
      <c r="E32" s="206"/>
      <c r="F32" s="557"/>
      <c r="G32" s="557"/>
      <c r="H32" s="174" t="str">
        <f t="shared" si="2"/>
        <v/>
      </c>
      <c r="I32" s="560"/>
      <c r="J32" s="36"/>
    </row>
    <row r="33" spans="2:15" ht="19.5" customHeight="1" x14ac:dyDescent="0.2">
      <c r="B33" s="167" t="s">
        <v>119</v>
      </c>
      <c r="C33" s="179"/>
      <c r="D33" s="175"/>
      <c r="E33" s="206"/>
      <c r="F33" s="557"/>
      <c r="G33" s="557"/>
      <c r="H33" s="174" t="str">
        <f t="shared" si="2"/>
        <v/>
      </c>
      <c r="I33" s="560"/>
      <c r="J33" s="36"/>
    </row>
    <row r="34" spans="2:15" ht="19.5" customHeight="1" x14ac:dyDescent="0.2">
      <c r="B34" s="167" t="s">
        <v>120</v>
      </c>
      <c r="C34" s="179"/>
      <c r="D34" s="175"/>
      <c r="E34" s="206"/>
      <c r="F34" s="557"/>
      <c r="G34" s="557"/>
      <c r="H34" s="174" t="str">
        <f t="shared" si="2"/>
        <v/>
      </c>
      <c r="I34" s="560"/>
      <c r="J34" s="36"/>
    </row>
    <row r="35" spans="2:15" ht="19.5" customHeight="1" x14ac:dyDescent="0.2">
      <c r="B35" s="167" t="s">
        <v>121</v>
      </c>
      <c r="C35" s="179"/>
      <c r="D35" s="175"/>
      <c r="E35" s="206"/>
      <c r="F35" s="557"/>
      <c r="G35" s="557"/>
      <c r="H35" s="174" t="str">
        <f t="shared" si="2"/>
        <v/>
      </c>
      <c r="I35" s="560"/>
      <c r="J35" s="36"/>
    </row>
    <row r="36" spans="2:15" ht="19.5" customHeight="1" x14ac:dyDescent="0.2">
      <c r="B36" s="167" t="s">
        <v>122</v>
      </c>
      <c r="C36" s="179"/>
      <c r="D36" s="175"/>
      <c r="E36" s="206"/>
      <c r="F36" s="557"/>
      <c r="G36" s="557"/>
      <c r="H36" s="174" t="str">
        <f t="shared" si="2"/>
        <v/>
      </c>
      <c r="I36" s="560"/>
      <c r="J36" s="36"/>
    </row>
    <row r="37" spans="2:15" ht="19.5" customHeight="1" x14ac:dyDescent="0.2">
      <c r="B37" s="167" t="s">
        <v>123</v>
      </c>
      <c r="C37" s="179"/>
      <c r="D37" s="175"/>
      <c r="E37" s="206"/>
      <c r="F37" s="557"/>
      <c r="G37" s="557"/>
      <c r="H37" s="174" t="str">
        <f t="shared" si="2"/>
        <v/>
      </c>
      <c r="I37" s="560"/>
      <c r="J37" s="36"/>
    </row>
    <row r="38" spans="2:15" ht="19.5" customHeight="1" x14ac:dyDescent="0.2">
      <c r="B38" s="167" t="s">
        <v>124</v>
      </c>
      <c r="C38" s="179"/>
      <c r="D38" s="175"/>
      <c r="E38" s="206"/>
      <c r="F38" s="558"/>
      <c r="G38" s="558"/>
      <c r="H38" s="174" t="str">
        <f t="shared" si="2"/>
        <v/>
      </c>
      <c r="I38" s="561"/>
      <c r="J38" s="36"/>
    </row>
    <row r="39" spans="2:15" ht="76.5" customHeight="1" x14ac:dyDescent="0.2">
      <c r="B39" s="168" t="s">
        <v>277</v>
      </c>
      <c r="C39" s="491" t="s">
        <v>389</v>
      </c>
      <c r="D39" s="470"/>
      <c r="E39" s="470"/>
      <c r="F39" s="470"/>
      <c r="G39" s="470"/>
      <c r="H39" s="470"/>
      <c r="I39" s="471"/>
      <c r="J39" s="37"/>
    </row>
    <row r="40" spans="2:15" ht="55.5" customHeight="1" x14ac:dyDescent="0.2">
      <c r="B40" s="485"/>
      <c r="C40" s="338"/>
      <c r="D40" s="338"/>
      <c r="E40" s="338"/>
      <c r="F40" s="338"/>
      <c r="G40" s="338"/>
      <c r="H40" s="338"/>
      <c r="I40" s="486"/>
      <c r="J40" s="14"/>
    </row>
    <row r="41" spans="2:15" ht="55.5" customHeight="1" x14ac:dyDescent="0.2">
      <c r="B41" s="487"/>
      <c r="C41" s="341"/>
      <c r="D41" s="341"/>
      <c r="E41" s="341"/>
      <c r="F41" s="341"/>
      <c r="G41" s="341"/>
      <c r="H41" s="341"/>
      <c r="I41" s="488"/>
      <c r="J41" s="37"/>
    </row>
    <row r="42" spans="2:15" ht="56.25" customHeight="1" x14ac:dyDescent="0.2">
      <c r="B42" s="487"/>
      <c r="C42" s="341"/>
      <c r="D42" s="341"/>
      <c r="E42" s="341"/>
      <c r="F42" s="341"/>
      <c r="G42" s="341"/>
      <c r="H42" s="341"/>
      <c r="I42" s="488"/>
      <c r="J42" s="37"/>
    </row>
    <row r="43" spans="2:15" ht="18" customHeight="1" x14ac:dyDescent="0.2">
      <c r="B43" s="487"/>
      <c r="C43" s="341"/>
      <c r="D43" s="341"/>
      <c r="E43" s="341"/>
      <c r="F43" s="341"/>
      <c r="G43" s="341"/>
      <c r="H43" s="341"/>
      <c r="I43" s="488"/>
      <c r="J43" s="37"/>
    </row>
    <row r="44" spans="2:15" ht="21.75" hidden="1" customHeight="1" x14ac:dyDescent="0.2">
      <c r="B44" s="489"/>
      <c r="C44" s="344"/>
      <c r="D44" s="344"/>
      <c r="E44" s="344"/>
      <c r="F44" s="344"/>
      <c r="G44" s="344"/>
      <c r="H44" s="344"/>
      <c r="I44" s="490"/>
      <c r="J44" s="12"/>
    </row>
    <row r="45" spans="2:15" ht="105" customHeight="1" x14ac:dyDescent="0.25">
      <c r="B45" s="210" t="s">
        <v>278</v>
      </c>
      <c r="C45" s="569" t="s">
        <v>388</v>
      </c>
      <c r="D45" s="569"/>
      <c r="E45" s="569"/>
      <c r="F45" s="569"/>
      <c r="G45" s="569"/>
      <c r="H45" s="569"/>
      <c r="I45" s="569"/>
      <c r="J45"/>
      <c r="K45"/>
      <c r="L45"/>
      <c r="M45"/>
      <c r="N45"/>
      <c r="O45"/>
    </row>
    <row r="46" spans="2:15" ht="33" customHeight="1" x14ac:dyDescent="0.25">
      <c r="B46" s="210" t="s">
        <v>279</v>
      </c>
      <c r="C46" s="517" t="s">
        <v>379</v>
      </c>
      <c r="D46" s="517"/>
      <c r="E46" s="517"/>
      <c r="F46" s="517"/>
      <c r="G46" s="517"/>
      <c r="H46" s="517"/>
      <c r="I46" s="517"/>
      <c r="J46"/>
      <c r="K46"/>
      <c r="L46"/>
      <c r="M46"/>
      <c r="N46"/>
      <c r="O46"/>
    </row>
    <row r="47" spans="2:15" ht="72.75" customHeight="1" x14ac:dyDescent="0.25">
      <c r="B47" s="169" t="s">
        <v>280</v>
      </c>
      <c r="C47" s="570" t="s">
        <v>378</v>
      </c>
      <c r="D47" s="570"/>
      <c r="E47" s="570"/>
      <c r="F47" s="570"/>
      <c r="G47" s="570"/>
      <c r="H47" s="570"/>
      <c r="I47" s="570"/>
      <c r="J47"/>
      <c r="K47"/>
      <c r="L47"/>
      <c r="M47"/>
      <c r="N47"/>
      <c r="O47"/>
    </row>
    <row r="48" spans="2:15" ht="22.5" customHeight="1" x14ac:dyDescent="0.2">
      <c r="B48" s="476" t="s">
        <v>236</v>
      </c>
      <c r="C48" s="476"/>
      <c r="D48" s="476"/>
      <c r="E48" s="476"/>
      <c r="F48" s="476"/>
      <c r="G48" s="476"/>
      <c r="H48" s="476"/>
      <c r="I48" s="476"/>
      <c r="J48" s="38"/>
    </row>
    <row r="49" spans="2:10" ht="22.5" customHeight="1" x14ac:dyDescent="0.2">
      <c r="B49" s="461" t="s">
        <v>281</v>
      </c>
      <c r="C49" s="171" t="s">
        <v>282</v>
      </c>
      <c r="D49" s="567" t="s">
        <v>283</v>
      </c>
      <c r="E49" s="567"/>
      <c r="F49" s="567"/>
      <c r="G49" s="567" t="s">
        <v>284</v>
      </c>
      <c r="H49" s="567"/>
      <c r="I49" s="567"/>
      <c r="J49" s="39"/>
    </row>
    <row r="50" spans="2:10" ht="30.75" customHeight="1" x14ac:dyDescent="0.2">
      <c r="B50" s="462"/>
      <c r="C50" s="172"/>
      <c r="D50" s="568"/>
      <c r="E50" s="568"/>
      <c r="F50" s="568"/>
      <c r="G50" s="568"/>
      <c r="H50" s="568"/>
      <c r="I50" s="568"/>
      <c r="J50" s="39"/>
    </row>
    <row r="51" spans="2:10" ht="32.25" customHeight="1" x14ac:dyDescent="0.2">
      <c r="B51" s="170" t="s">
        <v>285</v>
      </c>
      <c r="C51" s="495" t="s">
        <v>380</v>
      </c>
      <c r="D51" s="496"/>
      <c r="E51" s="496"/>
      <c r="F51" s="496"/>
      <c r="G51" s="496"/>
      <c r="H51" s="496"/>
      <c r="I51" s="497"/>
      <c r="J51" s="42"/>
    </row>
    <row r="52" spans="2:10" ht="28.5" customHeight="1" x14ac:dyDescent="0.2">
      <c r="B52" s="165" t="s">
        <v>286</v>
      </c>
      <c r="C52" s="428" t="s">
        <v>365</v>
      </c>
      <c r="D52" s="429"/>
      <c r="E52" s="429"/>
      <c r="F52" s="429"/>
      <c r="G52" s="429"/>
      <c r="H52" s="429"/>
      <c r="I52" s="430"/>
      <c r="J52" s="42"/>
    </row>
    <row r="53" spans="2:10" ht="30" customHeight="1" x14ac:dyDescent="0.2">
      <c r="B53" s="169" t="s">
        <v>287</v>
      </c>
      <c r="C53" s="495" t="s">
        <v>366</v>
      </c>
      <c r="D53" s="496"/>
      <c r="E53" s="496"/>
      <c r="F53" s="496"/>
      <c r="G53" s="496"/>
      <c r="H53" s="496"/>
      <c r="I53" s="497"/>
      <c r="J53" s="43"/>
    </row>
    <row r="54" spans="2:10" ht="31.5" customHeight="1" x14ac:dyDescent="0.2">
      <c r="B54" s="169" t="s">
        <v>288</v>
      </c>
      <c r="C54" s="495" t="s">
        <v>366</v>
      </c>
      <c r="D54" s="496"/>
      <c r="E54" s="496"/>
      <c r="F54" s="496"/>
      <c r="G54" s="496"/>
      <c r="H54" s="496"/>
      <c r="I54" s="497"/>
      <c r="J54" s="49"/>
    </row>
    <row r="55" spans="2:10" ht="12.75" customHeight="1" x14ac:dyDescent="0.2">
      <c r="B55" s="44"/>
      <c r="C55" s="45"/>
      <c r="D55" s="45"/>
      <c r="E55" s="46"/>
      <c r="F55" s="46"/>
      <c r="G55" s="47"/>
      <c r="H55" s="48"/>
      <c r="I55" s="45"/>
      <c r="J55" s="49"/>
    </row>
    <row r="56" spans="2:10" x14ac:dyDescent="0.2">
      <c r="B56" s="44"/>
      <c r="C56" s="45"/>
      <c r="D56" s="45"/>
      <c r="E56" s="46"/>
      <c r="F56" s="46"/>
      <c r="G56" s="47"/>
      <c r="H56" s="48"/>
      <c r="I56" s="45"/>
      <c r="J56" s="49"/>
    </row>
    <row r="57" spans="2:10" x14ac:dyDescent="0.2">
      <c r="B57" s="44"/>
      <c r="C57" s="45"/>
      <c r="D57" s="45"/>
      <c r="E57" s="46"/>
      <c r="F57" s="46"/>
      <c r="G57" s="47"/>
      <c r="H57" s="48"/>
      <c r="I57" s="45"/>
      <c r="J57" s="49"/>
    </row>
    <row r="58" spans="2:10" x14ac:dyDescent="0.2">
      <c r="B58" s="44"/>
      <c r="C58" s="45"/>
      <c r="D58" s="45"/>
      <c r="E58" s="46"/>
      <c r="F58" s="46"/>
      <c r="G58" s="47"/>
      <c r="H58" s="48"/>
      <c r="I58" s="45"/>
      <c r="J58" s="49"/>
    </row>
    <row r="59" spans="2:10" x14ac:dyDescent="0.2">
      <c r="B59" s="44"/>
      <c r="C59" s="45"/>
      <c r="D59" s="45"/>
      <c r="E59" s="46"/>
      <c r="F59" s="46"/>
      <c r="G59" s="47"/>
      <c r="H59" s="48"/>
      <c r="I59" s="45"/>
      <c r="J59" s="49"/>
    </row>
    <row r="60" spans="2:10" ht="25.5" customHeight="1" x14ac:dyDescent="0.2">
      <c r="B60" s="44"/>
      <c r="C60" s="45"/>
      <c r="D60" s="45"/>
      <c r="E60" s="46"/>
      <c r="F60" s="46"/>
      <c r="G60" s="47"/>
      <c r="H60" s="48"/>
      <c r="I60" s="45"/>
      <c r="J60" s="49"/>
    </row>
  </sheetData>
  <sheetProtection algorithmName="SHA-512" hashValue="KzXiC+keggxRgkbjhMf8zKSzrv4QOZ3Jn5NIwDj+m+GhzLKAEycQ1f03PLSeiqcXwX4pu9OrJL4QOMptvEyZ3A==" saltValue="ZaDg+O/eoHEhAhIe7MWQjQ==" spinCount="100000" sheet="1" objects="1" scenarios="1"/>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formula1>$M$11:$M$12</formula1>
    </dataValidation>
    <dataValidation type="list" allowBlank="1" showInputMessage="1" showErrorMessage="1" sqref="H13:I13">
      <formula1>$M$5:$M$8</formula1>
    </dataValidation>
    <dataValidation type="list" allowBlank="1" showInputMessage="1" showErrorMessage="1" sqref="C9:F9">
      <formula1>$L$6:$L$9</formula1>
    </dataValidation>
    <dataValidation type="list" allowBlank="1" showInputMessage="1" showErrorMessage="1" sqref="C24:E24">
      <formula1>$L$12:$L$15</formula1>
    </dataValidation>
    <dataValidation type="list" allowBlank="1" showInputMessage="1" showErrorMessage="1" sqref="H12:I12">
      <formula1>L17:L19</formula1>
    </dataValidation>
    <dataValidation type="list" showDropDown="1" showInputMessage="1" showErrorMessage="1" sqref="J12">
      <formula1>N17:N19</formula1>
    </dataValidation>
    <dataValidation type="list" allowBlank="1" showInputMessage="1" showErrorMessage="1" sqref="J10">
      <formula1>$L$21:$L$28</formula1>
    </dataValidation>
  </dataValidations>
  <pageMargins left="0.7" right="0.7" top="0.75" bottom="0.75" header="0.3" footer="0.3"/>
  <pageSetup orientation="portrait" r:id="rId1"/>
  <ignoredErrors>
    <ignoredError sqref="H27:I28 H30:I38 I29" unlockedFormula="1"/>
  </ignoredErrors>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38100</xdr:rowOff>
              </from>
              <to>
                <xdr:col>8</xdr:col>
                <xdr:colOff>1447800</xdr:colOff>
                <xdr:row>1</xdr:row>
                <xdr:rowOff>457200</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3F664237-BA00-4E19-9D4C-97CF951D95E6}">
  <ds:schemaRefs>
    <ds:schemaRef ds:uri="http://purl.org/dc/terms/"/>
    <ds:schemaRef ds:uri="http://purl.org/dc/dcmitype/"/>
    <ds:schemaRef ds:uri="d472a95f-029e-48ed-8556-580ff62e7833"/>
    <ds:schemaRef ds:uri="http://schemas.microsoft.com/office/infopath/2007/PartnerControls"/>
    <ds:schemaRef ds:uri="http://purl.org/dc/elements/1.1/"/>
    <ds:schemaRef ds:uri="http://www.w3.org/XML/1998/namespace"/>
    <ds:schemaRef ds:uri="http://schemas.microsoft.com/office/2006/documentManagement/types"/>
    <ds:schemaRef ds:uri="http://schemas.openxmlformats.org/package/2006/metadata/core-properties"/>
    <ds:schemaRef ds:uri="08ebe415-1e9a-4b26-acfc-09642d3d19df"/>
    <ds:schemaRef ds:uri="http://schemas.microsoft.com/office/2006/metadata/properties"/>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MARCELA CASTRO</cp:lastModifiedBy>
  <cp:lastPrinted>2018-04-10T15:28:46Z</cp:lastPrinted>
  <dcterms:created xsi:type="dcterms:W3CDTF">2010-03-25T16:40:43Z</dcterms:created>
  <dcterms:modified xsi:type="dcterms:W3CDTF">2024-04-08T17:50:02Z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