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DPYBA 2024\PROYECTO 7555\MARZO\Para publicar\"/>
    </mc:Choice>
  </mc:AlternateContent>
  <bookViews>
    <workbookView xWindow="-120" yWindow="-120" windowWidth="20730" windowHeight="11040" tabRatio="601" firstSheet="3" activeTab="3"/>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HV 14" sheetId="9" state="hidden" r:id="rId8"/>
    <sheet name="Act. 14" sheetId="10" state="hidden" r:id="rId9"/>
    <sheet name="Hoja3" sheetId="11" state="hidden" r:id="rId10"/>
    <sheet name="Hoja1" sheetId="12" state="hidden" r:id="rId11"/>
    <sheet name="META No. 5" sheetId="8"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11">#REF!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11">#REF!</definedName>
    <definedName name="GRUPO_ETAREO" localSheetId="12">#REF!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11">#REF!</definedName>
    <definedName name="GRUPO_ETAREOS" localSheetId="12">#REF!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11">#REF!</definedName>
    <definedName name="GRUPO_ETARIO" localSheetId="12">#REF!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11">#REF!</definedName>
    <definedName name="GRUPO_ETNICO" localSheetId="12">#REF!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 localSheetId="11">#REF!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11">#REF!</definedName>
    <definedName name="GRUPOS_ETNICOS" localSheetId="12">#REF!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 localSheetId="11">#REF!</definedName>
    <definedName name="LOCALIDAD" localSheetId="12">#REF!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11">#REF!</definedName>
    <definedName name="LOCALIZACION" localSheetId="12">#REF!</definedName>
    <definedName name="LOCALIZAC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27" i="4" l="1"/>
  <c r="F27" i="7" l="1"/>
  <c r="F27" i="4" l="1"/>
  <c r="G27" i="6" l="1"/>
  <c r="H38" i="13"/>
  <c r="H37" i="13"/>
  <c r="H36" i="13"/>
  <c r="H35" i="13"/>
  <c r="H34" i="13"/>
  <c r="H33" i="13" l="1"/>
  <c r="H27" i="5"/>
  <c r="H28" i="5" s="1"/>
  <c r="H29" i="5" s="1"/>
  <c r="H30" i="5" s="1"/>
  <c r="H31" i="5" s="1"/>
  <c r="H32" i="5" s="1"/>
  <c r="H27" i="4"/>
  <c r="H28" i="4" s="1"/>
  <c r="H29" i="4" s="1"/>
  <c r="H30" i="4" s="1"/>
  <c r="H31" i="4" s="1"/>
  <c r="H32" i="4" s="1"/>
  <c r="H32" i="13"/>
  <c r="H31" i="13" l="1"/>
  <c r="H30" i="13" l="1"/>
  <c r="H29" i="13"/>
  <c r="H28" i="13"/>
  <c r="E38" i="13" l="1"/>
  <c r="E37" i="13"/>
  <c r="E36" i="13"/>
  <c r="E35" i="13"/>
  <c r="E34" i="13"/>
  <c r="E33" i="13"/>
  <c r="E32" i="13"/>
  <c r="E31" i="13"/>
  <c r="E30" i="13"/>
  <c r="E29" i="13"/>
  <c r="E28" i="13"/>
  <c r="H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E38" i="8"/>
  <c r="H38" i="8" s="1"/>
  <c r="E37" i="8"/>
  <c r="H37" i="8" s="1"/>
  <c r="E36" i="8"/>
  <c r="H36" i="8" s="1"/>
  <c r="E35" i="8"/>
  <c r="H35" i="8" s="1"/>
  <c r="E34" i="8"/>
  <c r="H34" i="8" s="1"/>
  <c r="E33" i="8"/>
  <c r="H33" i="8" s="1"/>
  <c r="E32" i="8"/>
  <c r="H32" i="8" s="1"/>
  <c r="E31" i="8"/>
  <c r="H31" i="8" s="1"/>
  <c r="E30" i="8"/>
  <c r="H30" i="8" s="1"/>
  <c r="E29" i="8"/>
  <c r="H29" i="8" s="1"/>
  <c r="E28" i="8"/>
  <c r="H28" i="8" s="1"/>
  <c r="H27" i="8"/>
  <c r="E27" i="8"/>
  <c r="H38" i="7"/>
  <c r="E38" i="7"/>
  <c r="H37" i="7"/>
  <c r="E37" i="7"/>
  <c r="H36" i="7"/>
  <c r="E36" i="7"/>
  <c r="E35" i="7"/>
  <c r="E34" i="7"/>
  <c r="E33" i="7"/>
  <c r="E32" i="7"/>
  <c r="E31" i="7"/>
  <c r="E30" i="7"/>
  <c r="E29" i="7"/>
  <c r="E28" i="7"/>
  <c r="H27" i="7"/>
  <c r="H28" i="7" s="1"/>
  <c r="H29" i="7" s="1"/>
  <c r="H30" i="7" s="1"/>
  <c r="H31" i="7" s="1"/>
  <c r="H32" i="7" s="1"/>
  <c r="H33" i="7" s="1"/>
  <c r="H34" i="7" s="1"/>
  <c r="H35" i="7" s="1"/>
  <c r="G27" i="7"/>
  <c r="I27" i="7" s="1"/>
  <c r="E27" i="7"/>
  <c r="H38" i="6"/>
  <c r="E38" i="6"/>
  <c r="H37" i="6"/>
  <c r="E37" i="6"/>
  <c r="H36" i="6"/>
  <c r="E36" i="6"/>
  <c r="E35" i="6"/>
  <c r="E34" i="6"/>
  <c r="E33" i="6"/>
  <c r="E32" i="6"/>
  <c r="E31" i="6"/>
  <c r="E30" i="6"/>
  <c r="E29" i="6"/>
  <c r="E28" i="6"/>
  <c r="H27" i="6"/>
  <c r="I27" i="6"/>
  <c r="F27" i="6"/>
  <c r="E27" i="6"/>
  <c r="H38" i="5"/>
  <c r="E38" i="5"/>
  <c r="H37" i="5"/>
  <c r="E37" i="5"/>
  <c r="H36" i="5"/>
  <c r="E36" i="5"/>
  <c r="E35" i="5"/>
  <c r="E34" i="5"/>
  <c r="H33" i="5"/>
  <c r="H34" i="5" s="1"/>
  <c r="H35" i="5" s="1"/>
  <c r="E33" i="5"/>
  <c r="E32" i="5"/>
  <c r="E31" i="5"/>
  <c r="E30" i="5"/>
  <c r="E29" i="5"/>
  <c r="E28" i="5"/>
  <c r="G27" i="5"/>
  <c r="I27" i="5" s="1"/>
  <c r="F27" i="5"/>
  <c r="E27" i="5"/>
  <c r="H38" i="4"/>
  <c r="E38" i="4"/>
  <c r="H37" i="4"/>
  <c r="E37" i="4"/>
  <c r="H36" i="4"/>
  <c r="E36" i="4"/>
  <c r="E35" i="4"/>
  <c r="E34" i="4"/>
  <c r="H33" i="4"/>
  <c r="H34" i="4" s="1"/>
  <c r="H35" i="4" s="1"/>
  <c r="E33" i="4"/>
  <c r="E32" i="4"/>
  <c r="E31" i="4"/>
  <c r="E30" i="4"/>
  <c r="E29" i="4"/>
  <c r="E28" i="4"/>
  <c r="I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B21" i="1" s="1"/>
  <c r="I21" i="1"/>
  <c r="B21" i="1"/>
  <c r="AA19" i="1"/>
  <c r="I19" i="1"/>
  <c r="B19" i="1"/>
  <c r="AA17" i="1"/>
  <c r="AB17" i="1" s="1"/>
  <c r="I17" i="1"/>
  <c r="B17" i="1"/>
  <c r="Z15" i="1"/>
  <c r="Y15" i="1"/>
  <c r="X15" i="1"/>
  <c r="W15" i="1"/>
  <c r="V15" i="1"/>
  <c r="U15" i="1"/>
  <c r="T15" i="1"/>
  <c r="S15" i="1"/>
  <c r="AA15" i="1" s="1"/>
  <c r="N15" i="1"/>
  <c r="M15" i="1"/>
  <c r="L15" i="1"/>
  <c r="K15" i="1"/>
  <c r="J15" i="1"/>
  <c r="I15" i="1" s="1"/>
  <c r="B15" i="1"/>
  <c r="Z13" i="1"/>
  <c r="Y13" i="1"/>
  <c r="X13" i="1"/>
  <c r="W13" i="1"/>
  <c r="V13" i="1"/>
  <c r="U13" i="1"/>
  <c r="T13" i="1"/>
  <c r="S13" i="1"/>
  <c r="O13" i="1"/>
  <c r="AA13" i="1" s="1"/>
  <c r="N13" i="1"/>
  <c r="M13" i="1"/>
  <c r="L13" i="1"/>
  <c r="K13" i="1"/>
  <c r="J13" i="1"/>
  <c r="B13" i="1"/>
  <c r="A11" i="1"/>
  <c r="C9" i="1"/>
  <c r="C8" i="1"/>
  <c r="C7" i="1"/>
  <c r="H29" i="6" l="1"/>
  <c r="H28" i="6"/>
  <c r="AB13" i="1"/>
  <c r="AC17" i="1"/>
  <c r="AC21" i="1"/>
  <c r="AC19" i="1"/>
  <c r="L27" i="11"/>
  <c r="M27" i="11" s="1"/>
  <c r="I31" i="9"/>
  <c r="D32" i="9"/>
  <c r="H31" i="9"/>
  <c r="AC15" i="1"/>
  <c r="AB15" i="1"/>
  <c r="H31" i="2"/>
  <c r="D32" i="2"/>
  <c r="I31" i="2"/>
  <c r="H30" i="2"/>
  <c r="AB19" i="1"/>
  <c r="I30" i="2"/>
  <c r="H30" i="9"/>
  <c r="I13" i="1"/>
  <c r="AC13" i="1" s="1"/>
  <c r="I30" i="9"/>
  <c r="H30" i="6" l="1"/>
  <c r="H31" i="6" s="1"/>
  <c r="H32" i="6" s="1"/>
  <c r="H33" i="6" s="1"/>
  <c r="H34" i="6" s="1"/>
  <c r="H35" i="6" s="1"/>
  <c r="I32" i="2"/>
  <c r="H32" i="2"/>
  <c r="D33" i="2"/>
  <c r="H32" i="9"/>
  <c r="I32" i="9"/>
  <c r="D33" i="9"/>
  <c r="D34" i="9" l="1"/>
  <c r="I33" i="9"/>
  <c r="H33" i="9"/>
  <c r="H33" i="2"/>
  <c r="D34" i="2"/>
  <c r="I33" i="2"/>
  <c r="I34" i="2" l="1"/>
  <c r="H34" i="2"/>
  <c r="D35" i="2"/>
  <c r="H34" i="9"/>
  <c r="D35" i="9"/>
  <c r="I34" i="9"/>
  <c r="I35" i="9" l="1"/>
  <c r="D36" i="9"/>
  <c r="H35" i="9"/>
  <c r="D36" i="2"/>
  <c r="I35" i="2"/>
  <c r="H35" i="2"/>
  <c r="I36" i="2" l="1"/>
  <c r="H36" i="2"/>
  <c r="D37" i="2"/>
  <c r="D37" i="9"/>
  <c r="I36" i="9"/>
  <c r="H36" i="9"/>
  <c r="I37" i="9" l="1"/>
  <c r="D38" i="9"/>
  <c r="H37" i="9"/>
  <c r="H37" i="2"/>
  <c r="D38" i="2"/>
  <c r="I37" i="2"/>
  <c r="D39" i="2" l="1"/>
  <c r="I38" i="2"/>
  <c r="H38" i="2"/>
  <c r="D39" i="9"/>
  <c r="I38" i="9"/>
  <c r="H38" i="9"/>
  <c r="D40" i="9" l="1"/>
  <c r="I39" i="9"/>
  <c r="H39" i="9"/>
  <c r="I39" i="2"/>
  <c r="H39" i="2"/>
  <c r="D40" i="2"/>
  <c r="I40" i="2" l="1"/>
  <c r="H40" i="2"/>
  <c r="D41" i="2"/>
  <c r="H40" i="9"/>
  <c r="I40" i="9"/>
  <c r="D41" i="9"/>
  <c r="I41" i="9" l="1"/>
  <c r="H41" i="9"/>
  <c r="I41" i="2"/>
  <c r="H41" i="2"/>
</calcChain>
</file>

<file path=xl/comments1.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I22" authorId="0" shapeId="0">
      <text>
        <r>
          <rPr>
            <sz val="11"/>
            <color rgb="FF000000"/>
            <rFont val="Calibri"/>
            <family val="2"/>
            <charset val="1"/>
          </rPr>
          <t xml:space="preserve">MARCELA:
</t>
        </r>
        <r>
          <rPr>
            <sz val="9"/>
            <color rgb="FF000000"/>
            <rFont val="Tahoma"/>
            <family val="2"/>
            <charset val="1"/>
          </rPr>
          <t>ajustar, acumulado cuatrienio =3</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<sst xmlns="http://schemas.openxmlformats.org/spreadsheetml/2006/main" count="1156" uniqueCount="387">
  <si>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</si>
  <si>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</si>
  <si>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</si>
  <si>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</si>
  <si>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</si>
  <si>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</si>
  <si>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</si>
  <si>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</si>
  <si>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</si>
  <si>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</si>
  <si>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</si>
  <si>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</si>
  <si>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</si>
  <si>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</si>
  <si>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</si>
  <si>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</si>
  <si>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</si>
  <si>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</si>
  <si>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</si>
  <si>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</si>
  <si>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</si>
  <si>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</si>
  <si>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</si>
  <si>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</si>
  <si>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</si>
  <si>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</si>
  <si>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</si>
  <si>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</si>
  <si>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</si>
  <si>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</si>
  <si>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</si>
  <si>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</si>
  <si>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</si>
  <si>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</si>
  <si>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</si>
  <si>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</si>
  <si>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</si>
  <si>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</si>
  <si>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</si>
  <si>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</si>
  <si>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</si>
  <si>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</si>
  <si>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</si>
  <si>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</si>
  <si>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</si>
  <si>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</si>
  <si>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</si>
  <si>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</si>
  <si>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</si>
  <si>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</si>
  <si>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</si>
  <si>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</si>
  <si>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</si>
  <si>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</si>
  <si>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</si>
  <si>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</si>
  <si>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</si>
  <si>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</si>
  <si>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</si>
  <si>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</si>
  <si>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</si>
  <si>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</si>
  <si>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</si>
  <si>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</si>
  <si>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</si>
  <si>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</si>
  <si>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</si>
  <si>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</si>
  <si>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</si>
  <si>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</si>
  <si>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</si>
  <si>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</si>
  <si>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</si>
  <si>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</si>
  <si>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</si>
  <si>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</si>
  <si>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</si>
  <si>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</si>
  <si>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</si>
  <si>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</si>
  <si>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</si>
  <si>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</si>
  <si>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</si>
  <si>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</si>
  <si>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</si>
  <si>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</si>
  <si>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</si>
  <si>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</si>
  <si>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</si>
  <si>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</si>
  <si>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</si>
  <si>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</si>
  <si>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</si>
  <si>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</si>
  <si>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</si>
  <si>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</si>
  <si>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</si>
  <si>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</si>
  <si>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</si>
  <si>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</si>
  <si>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</si>
  <si>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</si>
  <si>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</si>
  <si>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</si>
  <si>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</si>
  <si>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</si>
  <si>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</si>
  <si>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</si>
  <si>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</si>
  <si>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</si>
  <si>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</si>
  <si>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</si>
  <si>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</si>
  <si>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</si>
  <si>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</si>
  <si>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</si>
  <si>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</si>
  <si>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</si>
  <si>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</si>
  <si>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</si>
  <si>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</si>
  <si>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</si>
  <si>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</si>
  <si>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</si>
  <si>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</si>
  <si>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</si>
  <si>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</si>
  <si>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</si>
  <si>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</si>
  <si>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</si>
  <si>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</si>
  <si>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</si>
  <si>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</si>
  <si>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</si>
  <si>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</si>
  <si>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</si>
  <si>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</si>
  <si>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</si>
  <si>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</si>
  <si>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</si>
  <si>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</si>
  <si>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</si>
  <si>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</si>
  <si>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</si>
  <si>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</si>
  <si>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</si>
  <si>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</si>
  <si>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</si>
  <si>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</si>
  <si>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</si>
  <si>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</si>
  <si>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</si>
  <si>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</si>
  <si>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</si>
  <si>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</si>
  <si>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</si>
  <si>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</si>
  <si>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</si>
  <si>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</si>
  <si>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</si>
  <si>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</si>
  <si>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</si>
  <si>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</si>
  <si>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</si>
  <si>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</si>
  <si>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</si>
  <si>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</si>
  <si>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</si>
  <si>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</si>
  <si>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</si>
  <si>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</si>
  <si>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</si>
  <si>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</si>
  <si>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</si>
  <si>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</si>
  <si>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</si>
  <si>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</si>
  <si>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</si>
  <si>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</si>
  <si>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</si>
  <si>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</si>
  <si>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</si>
  <si>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</si>
  <si>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</si>
  <si>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</si>
  <si>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</si>
  <si>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</si>
  <si>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</si>
  <si>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</si>
  <si>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</si>
  <si>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</si>
  <si>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</si>
  <si>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</si>
  <si>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</si>
  <si>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</si>
  <si>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</si>
  <si>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</si>
  <si>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</si>
  <si>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</si>
  <si>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</si>
  <si>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</si>
  <si>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</si>
  <si>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</si>
  <si>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</si>
  <si>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</si>
  <si>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</si>
  <si>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</si>
  <si>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</si>
  <si>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</si>
  <si>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</si>
  <si>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</si>
  <si>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</si>
  <si>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</si>
  <si>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</si>
  <si>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</si>
  <si>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</si>
  <si>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</si>
  <si>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</si>
  <si>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</si>
  <si>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</si>
  <si>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</si>
  <si>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</si>
  <si>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</si>
  <si>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</si>
  <si>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</si>
  <si>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</si>
  <si>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</si>
  <si>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</si>
  <si>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</si>
  <si>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</si>
  <si>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</si>
  <si>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</si>
  <si>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</si>
  <si>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</si>
  <si>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</si>
  <si>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</si>
  <si>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</si>
  <si>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</si>
  <si>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</si>
  <si>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</si>
  <si>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</si>
  <si>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</si>
  <si>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</si>
  <si>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</si>
  <si>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</si>
  <si>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</si>
  <si>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</si>
  <si>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</si>
  <si>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</si>
  <si>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</si>
  <si>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</si>
  <si>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</si>
  <si>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</si>
  <si>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</si>
  <si>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</si>
  <si>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</si>
  <si>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</si>
  <si>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</si>
  <si>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</si>
  <si>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</si>
  <si>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</si>
  <si>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</si>
  <si>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</si>
  <si>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</si>
  <si>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</si>
  <si>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</si>
  <si>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</si>
  <si>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</si>
  <si>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</si>
  <si>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</si>
  <si>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</si>
  <si>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</si>
  <si>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</si>
  <si>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</si>
  <si>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</si>
  <si>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</si>
  <si>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</si>
  <si>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</si>
  <si>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</si>
  <si>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</si>
  <si>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</si>
  <si>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</si>
  <si>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</si>
  <si>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</si>
  <si>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</si>
  <si>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</si>
  <si>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</si>
  <si>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Diagnósticos de necesidades Realizadas / Diagnósticos de necesidades Programadas * 100</t>
  </si>
  <si>
    <t>Diagnósticos de necesidades Realizadas</t>
  </si>
  <si>
    <t>Diagnósticos de necesidades Programadas</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</si>
  <si>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</si>
  <si>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</si>
  <si>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</si>
  <si>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</si>
  <si>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</si>
  <si>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</si>
  <si>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</si>
  <si>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</si>
  <si>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</si>
  <si>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</si>
  <si>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</si>
  <si>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</si>
  <si>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</si>
  <si>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</si>
  <si>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</si>
  <si>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</si>
  <si>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</si>
  <si>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</si>
  <si>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</si>
  <si>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</si>
  <si>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</si>
  <si>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</si>
  <si>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</si>
  <si>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</si>
  <si>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</si>
  <si>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</si>
  <si>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</si>
  <si>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</si>
  <si>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</si>
  <si>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</si>
  <si>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</si>
  <si>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</si>
  <si>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</si>
  <si>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</si>
  <si>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</si>
  <si>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</si>
  <si>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</si>
  <si>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</si>
  <si>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</si>
  <si>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</si>
  <si>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</si>
  <si>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</si>
  <si>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</si>
  <si>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</si>
  <si>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</si>
  <si>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</si>
  <si>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</si>
  <si>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</si>
  <si>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</si>
  <si>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</si>
  <si>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</si>
  <si>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</si>
  <si>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</si>
  <si>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</si>
  <si>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</si>
  <si>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</si>
  <si>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</si>
  <si>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</si>
  <si>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</si>
  <si>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</si>
  <si>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</si>
  <si>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</si>
  <si>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</si>
  <si>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</si>
  <si>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</si>
  <si>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</si>
  <si>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</si>
  <si>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&lt;</t>
  </si>
  <si>
    <t>Subdirección de Cultura Ciudadana y Gestión del Conocimiento</t>
  </si>
  <si>
    <t>Como resultado de la actualización y mantenimiento de la batería de herramientas durante el periodo del informe se apoyó en la elaboración de material cartográfico tanto para la Subdirección de Cultura Ciudadana y Gestión del Conocimiento, como para el desarrollo de algunos de los productos de investigación en curso. Asimismo se adelantó la construcción de tableros de control que facilitan la gestión de información tanto para áreas como adopciones y urgencias como para las investigaciones en curso.
De tal manera, la meta presenta un cumplimiento del 100% teniendo en cuenta que es de tipo constante.</t>
  </si>
  <si>
    <t>Realizar diagnósticos de necesidades sobre los temas y productos de investigación y gestión del conocimiento de la áreas misionales y de apoyo de la entidad</t>
  </si>
  <si>
    <t>Numero de Diagnósticos</t>
  </si>
  <si>
    <t>Numero de Diagnósticos realizados</t>
  </si>
  <si>
    <t>Numero de Diagnósticos programados</t>
  </si>
  <si>
    <t>01/01/2024</t>
  </si>
  <si>
    <t>La meta es inferior teniendo en cuenta que se programa para un tiempo menor de ejecución y en cumplimiento de la meta cuatrienio.</t>
  </si>
  <si>
    <t>El Observatorio funciona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</si>
  <si>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investgación requeridos a través de una estrategia efectiva para hallar los vacíos de información, generan conocimiento de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</si>
  <si>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</si>
  <si>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</si>
  <si>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</si>
  <si>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Las diferentes estrategias de divulgación, gestión, organización e incentivo para el conocimiento favorecen tanto a la toma de decisiones y la planificación de estrategias de largo aliento, como a la cultura ciudadana y la sacciones cotidianas día a día. Es así, que la batería de herramientas</t>
  </si>
  <si>
    <t xml:space="preserve"> Profesional - Luis Alberto Arias Garzón</t>
  </si>
  <si>
    <t>Profesional - Luis Alberto Arias Garzón</t>
  </si>
  <si>
    <t>Subdirector de Cultura y Gestión del Conocimiento - Natalia Parra Osorio</t>
  </si>
  <si>
    <t>En marzo de 2024, la meta avanzó en magnitud un 0,1618 conforme a la programación realizada para la vigencia 2024.
Se realizó el análisis de la naturaleza de iniciativa de investigación abordada desde los diferentes comités de investigación y la trazabilidad de los productos que se han generado desde el observatorio, con el fin de identificar riesgos en la gestión y vacíos de información, los cuales serán insumo para la priorización por parte del Comité de Investigación.</t>
  </si>
  <si>
    <t>En marzo de 2024 la meta presento una magnitud ejecutada 3,00 conforme a la programación realizada para la vigencia 2024.
Durante el periodo del informe se terminó la fase de convocatoria, se consolido el listado definitivo de personas inscritas para cada uno de los 3 semilleros y se inició la implementación de la fase formativa de los mismos realizando una contextualización a la Política Publica de Protección y Bienestar Animal y al Instituto Distrital de Protección y Bienestar Animal.</t>
  </si>
  <si>
    <t>La meta presenta un cumplimiento del 100% teniendo en cuenta que es de tipo constante.
Al 31 de marzo de 2024, se está implementando el proceso de fortalecimiento de la calidad investigativa vinculando al grupo de investigación del Instituto en el modelo de cualificación del Minciencias, también se está implementando la territorialización de los programas y servicios del Instituto y se participó en un evento de divulgación tecnológica en el marco de un ciclo de formación sobre realidades de la administración pública en temas de protección y bienestar animal con la Escuela Superior de Administración Pública -ESAP-.</t>
  </si>
  <si>
    <t>Con corte al 31 de marzo de 2024 se avanzó en una magnitud ejecutada acumulada de 1,00 lo que corresponde a un avance acumulado del 50,00% respecto de lo programado en la vigencia.
Se avanzó en la consolidación y revisión final del informe de avance de indicadores de la política pública de protección y bienestar animal, el cual da cuenta de la implementación de la política en el Distrito durante el periodo comprendido entre el 1 de enero de 2023 y el 31 de diciembre de 2023. El informe incluye avances en términos cuantitativos y cualitativos y dinámicas territorializadas de los servicios que presta la institución.</t>
  </si>
  <si>
    <t>Con corte al 31 de marzo de 2024, la meta presenta una magnitud ejecutada acumulada de 0,4854 lo que corresponde a un avance acumulado del 48,54% en la vigencia.
Se avanzó en el diligenciamiento de la matriz de análisis y trazabilidad del banco de iniciativas de investigación para el Instituto y se continua con la reconstrucción de cada una ellas a partir de las categorías que se diseñaron en el observatorio, con el propósito de rastrear su naturaleza y evaluar el impacto que podría tener para la futura administración, este resultado se socializara en el próximo comité de investigación.</t>
  </si>
  <si>
    <t>Con corte al 31 de marzo de 2024, la meta presenta una magnitud ejecutada acumulada de 0,6876 lo que corresponde a un avance acumulado del 68,76%.
Se realizaron ajustes a los capítulos que harán parte del libro Animales y Cambio Climático, a partir de la revisión realizada por parte de dos pares académicos bajo la modalidad de doble ciego, posteriormente se realizó una segunda etapa de ajustes a partir de la retroalimentación relacionada con normas APA y corrección de estilo. Una vez concluida la fase de ajustes forma y fondo se prosiguió con la revisión de componentes mínimos de edición del machote del producto, revisión de aspectos de licenciamiento del producto y finalmente la aprobación de la calidad del mismo.</t>
  </si>
  <si>
    <t>Con corte al 31 de marzo de 2024 la meta presenta una magnitud ejecutada acumulada de 0,7705 es decir un avance acumulado del 77,05%.
Se avanzó exploración de un potencial convenio con la facultad de ciencias agrarias de la Fundación Universitaria Agraria de Colombia UNIAGRARIA, donde se identificaron puntos en común y se establecieron una serie de acuerdos mínimos para la construcción de los compromisos y responsabilidades compartidas. Posteriormente se construyó el documento para la formación del convenio, el cual fue revisado por parte de los equipos jurídicos de las dos entidades. El documento final fue remitido a la rectoría de la universidad para firma. 
Por otra parte, se realizó seguimiento al convenio actual con el Observatorio de la Secretaria de Mujer y Equidad de Género.</t>
  </si>
  <si>
    <t>La meta presenta un avance acumulado de 3 semilleros implementados. De esta manera, la meta presenta un cumplimiento del 100% teniendo en cuenta que su anualización es constante.
Se desarrollo el proceso de inscripción a los tres semilleros, se inició la fase formativa de los 3 semilleros con una socialización sobre la Política Publica de Protección y Bienestar Animal, las funciones y servicios del Instituto Distrital de Protección y Bienestar Animal y los procesos de gestión del conocimiento del Observatorio y la generación de productos de investigación.</t>
  </si>
  <si>
    <t>En marzo de 2024 la meta avanzó en magnitud 0,20 conforme a la programación realizada para la vigencia 2024. Para el periodo del informe se avanzó en la consolidación final del informe de reporte de avances en los indicadores de la política pública de protección y bienestar animal, su correspondiente revisión y finalmente su publicación, el informe incluye análisis cuantitativos y cualitativos de los servicios que presta la institución, así como su correspondiente territorialización.
Durante el periodo del informe se avanzó en la consolidación de la información para la creación de mapas, análisis de reportes de SEGPLAN y validación de avances cualitativos de los indicadores de la vigencia.</t>
  </si>
  <si>
    <t>En marzo de 2024 la meta avanzó en magnitud 0,2188 conforme a la programación realizada para la vigencia 2024.
Durante el periodo del presente informe se realizó la revisión de componentes mínimos de edición del machote del producto, posteriormente una revisión de aspectos de licenciamiento del producto y finalmente la aprobación de la calidad del mismo.</t>
  </si>
  <si>
    <t>En marzo de 2024 la meta avanzó en magnitud un 0,2088 conforme a la programación realizada para la vigencia 2024.
Los convenios constituyen una importante plataforma para el desarrollo y la gestión del conocimiento significativo, permitiendo ampliar el horizonte de conocimiento del Instituto. Se ha evaluado la posibilidad de concretar un convenio de fortalecimiento de los procesos de gestión del conocimiento con la Fundación Universitaria Agraria de Colombia el documento definitivo ya se encuentra en las cabezas de cada entidad para su formalización. Igualmente, se continuo con el seguimiento a los convenios previamente establecidos.</t>
  </si>
  <si>
    <t>En marzo de 2024 la meta presento una magnitud ejecutada 1,00 conforme a la programación realizada para la vigencia 2024.
Durante el periodo del informe se implementaron las siguientes herramientas metodológicas: Sistema de Información Geográfica mediante la territorializacion de los programas y servicios que presta el Instituto; Participación en un ciclo de formación sobre realidades de la administración publica en temas de PYBA y la implementación del proceso de fortalecimiento de calidad investigativa.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</si>
</sst>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000"/>
  </numFmts>
  <fonts count="71"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sz val="10"/>
      <color rgb="FFFF0000"/>
      <name val="Arial"/>
      <family val="2"/>
    </font>
    <font>
      <sz val="11"/>
      <color rgb="FFFF0000"/>
      <name val="Arial"/>
      <family val="2"/>
      <charset val="1"/>
    </font>
    <font>
      <sz val="9"/>
      <color theme="1"/>
      <name val="Arial"/>
      <family val="2"/>
    </font>
    <font>
      <b/>
      <sz val="9"/>
      <color rgb="FF000000"/>
      <name val="Arial"/>
      <family val="2"/>
    </font>
    <font>
      <b/>
      <sz val="9"/>
      <name val="Arial"/>
      <family val="2"/>
    </font>
    <font>
      <sz val="9"/>
      <color rgb="FF000000"/>
      <name val="Arial"/>
      <family val="2"/>
    </font>
    <font>
      <sz val="9"/>
      <color theme="1"/>
      <name val="Arial"/>
      <family val="2"/>
      <charset val="1"/>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4E"/>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29358B"/>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solid">
        <fgColor rgb="FF2A3436"/>
        <bgColor rgb="FF3A3D3E"/>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s>
  <borders count="44">
    <border>
      <left/>
      <right/>
      <top/>
      <bottom/>
      <diagonal/>
    </border>
    <border>
      <left style="double">
        <color rgb="FF132B3A"/>
      </left>
      <right style="double">
        <color rgb="FF132B3A"/>
      </right>
      <top style="double">
        <color rgb="FF132B3A"/>
      </top>
      <bottom style="double">
        <color rgb="FF132B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A"/>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B3A"/>
      </left>
      <right style="thin">
        <color rgb="FF132B3A"/>
      </right>
      <top style="thin">
        <color rgb="FF132B3A"/>
      </top>
      <bottom style="thin">
        <color rgb="FF132B3A"/>
      </bottom>
      <diagonal/>
    </border>
    <border>
      <left style="thin">
        <color rgb="FF3A3D3E"/>
      </left>
      <right style="thin">
        <color rgb="FF3A3D3E"/>
      </right>
      <top style="thin">
        <color rgb="FF3A3D3E"/>
      </top>
      <bottom style="thin">
        <color rgb="FF3A3D3E"/>
      </bottom>
      <diagonal/>
    </border>
    <border>
      <left/>
      <right/>
      <top style="thin">
        <color rgb="FF29358B"/>
      </top>
      <bottom style="double">
        <color rgb="FF29358B"/>
      </bottom>
      <diagonal/>
    </border>
    <border>
      <left/>
      <right/>
      <top/>
      <bottom style="thick">
        <color rgb="FF29358B"/>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top style="thin">
        <color auto="1"/>
      </top>
      <bottom style="thin">
        <color auto="1"/>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405">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63" fillId="43" borderId="20" xfId="2" applyFill="1" applyBorder="1" applyAlignment="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63" fillId="43" borderId="18" xfId="2" applyFill="1" applyBorder="1" applyAlignment="1">
      <alignment horizontal="center" vertical="center"/>
    </xf>
    <xf numFmtId="17" fontId="0" fillId="43" borderId="18" xfId="1539" applyNumberFormat="1" applyFont="1" applyFill="1" applyBorder="1" applyAlignment="1">
      <alignment horizontal="center" vertical="center"/>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63" fillId="43" borderId="18" xfId="2" applyFill="1" applyBorder="1" applyAlignment="1">
      <alignment vertical="center" wrapText="1"/>
    </xf>
    <xf numFmtId="0" fontId="0" fillId="43" borderId="18" xfId="1539" applyFont="1" applyFill="1" applyBorder="1"/>
    <xf numFmtId="9" fontId="25" fillId="43" borderId="18" xfId="2" applyFont="1" applyFill="1" applyBorder="1" applyAlignment="1">
      <alignment horizontal="center" vertical="center" wrapText="1"/>
    </xf>
    <xf numFmtId="9" fontId="25" fillId="43" borderId="21" xfId="2" applyFont="1" applyFill="1" applyBorder="1" applyAlignment="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xf numFmtId="9" fontId="63" fillId="0" borderId="0" xfId="2"/>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19" fillId="0" borderId="18" xfId="1120" applyFont="1" applyBorder="1" applyAlignment="1">
      <alignment horizontal="justify" vertical="center" wrapText="1"/>
    </xf>
    <xf numFmtId="0" fontId="19" fillId="0" borderId="30" xfId="1120" applyFont="1" applyBorder="1" applyAlignment="1" applyProtection="1">
      <alignment horizontal="center" vertical="center" wrapText="1"/>
      <protection hidden="1"/>
    </xf>
    <xf numFmtId="0" fontId="19" fillId="0" borderId="30" xfId="1120" applyFont="1" applyBorder="1" applyAlignment="1">
      <alignment horizontal="center" vertical="center" wrapText="1"/>
    </xf>
    <xf numFmtId="0" fontId="19" fillId="0" borderId="18" xfId="1120" applyFont="1" applyBorder="1" applyAlignment="1">
      <alignment horizontal="center" vertical="center" wrapText="1"/>
    </xf>
    <xf numFmtId="1" fontId="19" fillId="35" borderId="30" xfId="2" applyNumberFormat="1" applyFont="1" applyFill="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lignment horizontal="center" vertical="center" wrapText="1"/>
    </xf>
    <xf numFmtId="0" fontId="42" fillId="0" borderId="0" xfId="1539" applyFont="1" applyProtection="1"/>
    <xf numFmtId="0" fontId="61" fillId="0" borderId="22" xfId="1539" applyFont="1" applyBorder="1" applyAlignment="1" applyProtection="1">
      <alignment horizontal="center" wrapText="1"/>
    </xf>
    <xf numFmtId="0" fontId="45" fillId="0" borderId="23" xfId="1539" applyFont="1" applyBorder="1" applyAlignment="1" applyProtection="1">
      <alignment horizontal="center" vertical="center" wrapText="1"/>
    </xf>
    <xf numFmtId="0" fontId="43" fillId="0" borderId="24" xfId="1539" applyFont="1" applyBorder="1" applyAlignment="1" applyProtection="1">
      <alignment horizontal="center" vertical="center" wrapText="1"/>
    </xf>
    <xf numFmtId="0" fontId="43" fillId="0" borderId="0" xfId="1539" applyFont="1" applyAlignment="1" applyProtection="1">
      <alignment horizontal="center" vertical="center" wrapText="1"/>
    </xf>
    <xf numFmtId="0" fontId="44" fillId="0" borderId="0" xfId="1539" applyFont="1" applyProtection="1"/>
    <xf numFmtId="0" fontId="0" fillId="0" borderId="0" xfId="0" applyProtection="1"/>
    <xf numFmtId="0" fontId="45" fillId="0" borderId="18" xfId="1539" applyFont="1" applyBorder="1" applyAlignment="1" applyProtection="1">
      <alignment horizontal="center" vertical="center" wrapText="1"/>
    </xf>
    <xf numFmtId="0" fontId="39" fillId="35" borderId="27" xfId="1120" applyFont="1" applyFill="1" applyBorder="1" applyAlignment="1" applyProtection="1">
      <alignment horizontal="center" vertical="center"/>
    </xf>
    <xf numFmtId="0" fontId="40" fillId="0" borderId="0" xfId="1120" applyFont="1" applyAlignment="1" applyProtection="1">
      <alignment horizontal="center" vertical="center"/>
    </xf>
    <xf numFmtId="0" fontId="45" fillId="42" borderId="27" xfId="1120" applyFont="1" applyFill="1" applyBorder="1" applyAlignment="1" applyProtection="1">
      <alignment horizontal="center" vertical="center"/>
    </xf>
    <xf numFmtId="0" fontId="45" fillId="0" borderId="0" xfId="1120" applyFont="1" applyAlignment="1" applyProtection="1">
      <alignment horizontal="center" vertical="center"/>
    </xf>
    <xf numFmtId="0" fontId="47" fillId="0" borderId="0" xfId="1539" applyFont="1" applyProtection="1"/>
    <xf numFmtId="0" fontId="37" fillId="42" borderId="31" xfId="1120" applyFont="1" applyFill="1" applyBorder="1" applyAlignment="1" applyProtection="1">
      <alignment horizontal="left" vertical="center" wrapText="1"/>
    </xf>
    <xf numFmtId="0" fontId="19" fillId="0" borderId="18" xfId="1120" applyFont="1" applyBorder="1" applyAlignment="1" applyProtection="1">
      <alignment horizontal="center" vertical="center"/>
    </xf>
    <xf numFmtId="0" fontId="37" fillId="42" borderId="18" xfId="1120" applyFont="1" applyFill="1" applyBorder="1" applyAlignment="1" applyProtection="1">
      <alignment horizontal="center" vertical="center" wrapText="1"/>
    </xf>
    <xf numFmtId="0" fontId="19" fillId="0" borderId="30" xfId="1120" applyFont="1" applyBorder="1" applyAlignment="1" applyProtection="1">
      <alignment horizontal="justify" vertical="center" wrapText="1"/>
    </xf>
    <xf numFmtId="0" fontId="48" fillId="0" borderId="0" xfId="1120" applyFont="1" applyAlignment="1" applyProtection="1">
      <alignment horizontal="center" vertical="top" wrapText="1"/>
    </xf>
    <xf numFmtId="0" fontId="19" fillId="0" borderId="18" xfId="1120" applyFont="1" applyBorder="1" applyAlignment="1" applyProtection="1">
      <alignment horizontal="justify" vertical="center" wrapText="1"/>
    </xf>
    <xf numFmtId="0" fontId="37" fillId="42" borderId="18" xfId="1120" applyFont="1" applyFill="1" applyBorder="1" applyAlignment="1" applyProtection="1">
      <alignment vertical="center" wrapText="1"/>
    </xf>
    <xf numFmtId="0" fontId="19" fillId="0" borderId="30" xfId="1120" applyFont="1" applyBorder="1" applyAlignment="1" applyProtection="1">
      <alignment horizontal="center" vertical="center"/>
    </xf>
    <xf numFmtId="0" fontId="48" fillId="0" borderId="0" xfId="1120" applyFont="1" applyAlignment="1" applyProtection="1">
      <alignment horizontal="center" vertical="center"/>
    </xf>
    <xf numFmtId="1" fontId="19" fillId="0" borderId="30" xfId="1022" applyNumberFormat="1" applyFont="1" applyBorder="1" applyAlignment="1" applyProtection="1">
      <alignment horizontal="center" vertical="center" wrapText="1"/>
    </xf>
    <xf numFmtId="1" fontId="39" fillId="0" borderId="0" xfId="1022" applyNumberFormat="1" applyFont="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30" xfId="1244" applyNumberFormat="1" applyFont="1" applyBorder="1" applyAlignment="1" applyProtection="1">
      <alignment horizontal="center" vertical="center" wrapText="1"/>
    </xf>
    <xf numFmtId="0" fontId="39" fillId="0" borderId="0" xfId="1244" applyNumberFormat="1" applyFont="1" applyAlignment="1" applyProtection="1">
      <alignment horizontal="center" vertical="center" wrapText="1"/>
    </xf>
    <xf numFmtId="0" fontId="48" fillId="0" borderId="0" xfId="1120" applyFont="1" applyAlignment="1" applyProtection="1">
      <alignment horizontal="left" vertical="center" wrapText="1"/>
    </xf>
    <xf numFmtId="0" fontId="19" fillId="0" borderId="30" xfId="1120" applyFont="1" applyBorder="1" applyAlignment="1" applyProtection="1">
      <alignment horizontal="center" vertical="center"/>
    </xf>
    <xf numFmtId="0" fontId="19" fillId="35" borderId="18" xfId="1120" applyFont="1" applyFill="1" applyBorder="1" applyAlignment="1" applyProtection="1">
      <alignment horizontal="center" vertical="center" wrapText="1"/>
    </xf>
    <xf numFmtId="0" fontId="19" fillId="35" borderId="30" xfId="1120" applyFont="1" applyFill="1" applyBorder="1" applyAlignment="1" applyProtection="1">
      <alignment horizontal="center" vertical="center"/>
    </xf>
    <xf numFmtId="49" fontId="19" fillId="0" borderId="18" xfId="1120" applyNumberFormat="1" applyFont="1" applyBorder="1" applyAlignment="1" applyProtection="1">
      <alignment horizontal="center" vertical="center"/>
    </xf>
    <xf numFmtId="0" fontId="19" fillId="35" borderId="30" xfId="1120" applyFont="1" applyFill="1" applyBorder="1" applyAlignment="1" applyProtection="1">
      <alignment horizontal="left" vertical="center" wrapText="1"/>
    </xf>
    <xf numFmtId="0" fontId="19" fillId="35" borderId="30" xfId="1120" applyFont="1" applyFill="1" applyBorder="1" applyAlignment="1" applyProtection="1">
      <alignment horizontal="center" vertical="center" wrapText="1"/>
    </xf>
    <xf numFmtId="0" fontId="48" fillId="0" borderId="0" xfId="1120" applyFont="1" applyAlignment="1" applyProtection="1">
      <alignment horizontal="center" vertical="center" wrapText="1"/>
    </xf>
    <xf numFmtId="0" fontId="19" fillId="0" borderId="30" xfId="1120" applyFont="1" applyBorder="1" applyAlignment="1" applyProtection="1">
      <alignment horizontal="center" vertical="center" wrapText="1"/>
    </xf>
    <xf numFmtId="0" fontId="39" fillId="0" borderId="0" xfId="1120" applyFont="1" applyAlignment="1" applyProtection="1">
      <alignment horizontal="center" vertical="center" wrapText="1"/>
    </xf>
    <xf numFmtId="0" fontId="50" fillId="0" borderId="0" xfId="1120" applyFont="1" applyAlignment="1" applyProtection="1">
      <alignment horizontal="center" vertical="center"/>
    </xf>
    <xf numFmtId="0" fontId="37" fillId="42" borderId="31" xfId="1120" applyFont="1" applyFill="1" applyBorder="1" applyAlignment="1" applyProtection="1">
      <alignment horizontal="left" vertical="center" wrapText="1"/>
    </xf>
    <xf numFmtId="0" fontId="37" fillId="42" borderId="18" xfId="1120" applyFont="1" applyFill="1" applyBorder="1" applyAlignment="1" applyProtection="1">
      <alignment horizontal="center" vertical="center"/>
    </xf>
    <xf numFmtId="9" fontId="37" fillId="42" borderId="30" xfId="1244" applyFont="1" applyFill="1" applyBorder="1" applyAlignment="1" applyProtection="1">
      <alignment horizontal="center" vertical="center"/>
    </xf>
    <xf numFmtId="9" fontId="39" fillId="0" borderId="0" xfId="1244" applyFont="1" applyAlignment="1" applyProtection="1">
      <alignment horizontal="center" vertical="center"/>
    </xf>
    <xf numFmtId="0" fontId="19" fillId="0" borderId="18" xfId="1120" applyFont="1" applyBorder="1" applyAlignment="1" applyProtection="1">
      <alignment horizontal="center" vertical="center"/>
    </xf>
    <xf numFmtId="176" fontId="19" fillId="0" borderId="18" xfId="1120" applyNumberFormat="1" applyFont="1" applyBorder="1" applyAlignment="1" applyProtection="1">
      <alignment horizontal="center" vertical="center" wrapText="1"/>
    </xf>
    <xf numFmtId="1" fontId="19" fillId="0" borderId="21" xfId="1244" applyNumberFormat="1" applyFont="1" applyBorder="1" applyAlignment="1" applyProtection="1">
      <alignment horizontal="center" vertical="center" wrapText="1"/>
    </xf>
    <xf numFmtId="1" fontId="19" fillId="0" borderId="30"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top" wrapText="1"/>
    </xf>
    <xf numFmtId="3" fontId="19" fillId="0" borderId="30" xfId="1244" applyNumberFormat="1" applyFont="1" applyBorder="1" applyAlignment="1" applyProtection="1">
      <alignment horizontal="center" vertical="center" wrapText="1"/>
    </xf>
    <xf numFmtId="9" fontId="48" fillId="0" borderId="0" xfId="1244" applyFont="1" applyAlignment="1" applyProtection="1">
      <alignment horizontal="center" vertical="top" wrapText="1"/>
    </xf>
    <xf numFmtId="0" fontId="37" fillId="42" borderId="32" xfId="1120" applyFont="1" applyFill="1" applyBorder="1" applyAlignment="1" applyProtection="1">
      <alignment horizontal="left" vertical="center" wrapText="1"/>
    </xf>
    <xf numFmtId="0" fontId="19" fillId="35" borderId="20" xfId="1120" applyFont="1" applyFill="1" applyBorder="1" applyAlignment="1" applyProtection="1">
      <alignment horizontal="center" vertical="center"/>
    </xf>
    <xf numFmtId="0" fontId="37" fillId="42" borderId="20" xfId="1120" applyFont="1" applyFill="1" applyBorder="1" applyAlignment="1" applyProtection="1">
      <alignment vertical="top" wrapText="1"/>
    </xf>
    <xf numFmtId="0" fontId="52" fillId="42" borderId="27" xfId="1120" applyFont="1" applyFill="1" applyBorder="1" applyAlignment="1" applyProtection="1">
      <alignment horizontal="center" vertical="center"/>
    </xf>
    <xf numFmtId="0" fontId="37" fillId="42" borderId="31" xfId="1120" applyFont="1" applyFill="1" applyBorder="1" applyAlignment="1" applyProtection="1">
      <alignment horizontal="center" vertical="center" wrapText="1"/>
    </xf>
    <xf numFmtId="0" fontId="37" fillId="42" borderId="18" xfId="1120" applyFont="1" applyFill="1" applyBorder="1" applyAlignment="1" applyProtection="1">
      <alignment horizontal="center" vertical="center" wrapText="1"/>
    </xf>
    <xf numFmtId="0" fontId="37" fillId="42" borderId="18" xfId="1539" applyFont="1" applyFill="1" applyBorder="1" applyAlignment="1" applyProtection="1">
      <alignment horizontal="center" vertical="center" wrapText="1"/>
    </xf>
    <xf numFmtId="0" fontId="37" fillId="42" borderId="30" xfId="1120" applyFont="1" applyFill="1" applyBorder="1" applyAlignment="1" applyProtection="1">
      <alignment horizontal="center" vertical="center" wrapText="1"/>
    </xf>
    <xf numFmtId="0" fontId="37" fillId="42" borderId="31" xfId="1120" applyFont="1" applyFill="1" applyBorder="1" applyAlignment="1" applyProtection="1">
      <alignment horizontal="center" vertical="center"/>
    </xf>
    <xf numFmtId="4" fontId="67" fillId="0" borderId="18" xfId="1" applyNumberFormat="1" applyFont="1" applyBorder="1" applyAlignment="1" applyProtection="1">
      <alignment horizontal="center" vertical="center"/>
    </xf>
    <xf numFmtId="4" fontId="19" fillId="35" borderId="21" xfId="1" applyNumberFormat="1" applyFont="1" applyFill="1" applyBorder="1" applyAlignment="1" applyProtection="1">
      <alignment horizontal="center" vertical="center"/>
    </xf>
    <xf numFmtId="4" fontId="68" fillId="35" borderId="18" xfId="1" applyNumberFormat="1" applyFont="1" applyFill="1" applyBorder="1" applyAlignment="1" applyProtection="1">
      <alignment horizontal="center" vertical="center" wrapText="1"/>
    </xf>
    <xf numFmtId="179" fontId="19" fillId="35" borderId="18" xfId="1" applyNumberFormat="1" applyFont="1" applyFill="1" applyBorder="1" applyAlignment="1" applyProtection="1">
      <alignment horizontal="center" vertical="center" wrapText="1"/>
    </xf>
    <xf numFmtId="10" fontId="19" fillId="0" borderId="20" xfId="2" applyNumberFormat="1" applyFont="1" applyBorder="1" applyAlignment="1" applyProtection="1">
      <alignment horizontal="center" vertical="center" wrapText="1"/>
      <protection hidden="1"/>
    </xf>
    <xf numFmtId="4" fontId="19" fillId="35" borderId="30" xfId="1" applyNumberFormat="1" applyFont="1" applyFill="1" applyBorder="1" applyAlignment="1" applyProtection="1">
      <alignment horizontal="center" vertical="center" wrapText="1"/>
    </xf>
    <xf numFmtId="2" fontId="57" fillId="0" borderId="0" xfId="2" applyNumberFormat="1" applyFont="1" applyAlignment="1" applyProtection="1">
      <alignment horizontal="center" vertical="center" wrapText="1"/>
    </xf>
    <xf numFmtId="9" fontId="57" fillId="0" borderId="0" xfId="2" applyFont="1" applyAlignment="1" applyProtection="1">
      <alignment horizontal="center" vertical="center" wrapText="1"/>
    </xf>
    <xf numFmtId="0" fontId="37" fillId="42" borderId="31" xfId="1120" applyFont="1" applyFill="1" applyBorder="1" applyAlignment="1" applyProtection="1">
      <alignment horizontal="justify" vertical="center" wrapText="1"/>
    </xf>
    <xf numFmtId="0" fontId="44" fillId="0" borderId="30" xfId="1120" applyFont="1" applyBorder="1" applyAlignment="1" applyProtection="1">
      <alignment horizontal="justify" vertical="center" wrapText="1"/>
    </xf>
    <xf numFmtId="0" fontId="52" fillId="0" borderId="27" xfId="1120" applyFont="1" applyBorder="1" applyAlignment="1" applyProtection="1">
      <alignment horizontal="center" vertical="center"/>
    </xf>
    <xf numFmtId="0" fontId="58" fillId="0" borderId="0" xfId="1120" applyFont="1" applyAlignment="1" applyProtection="1">
      <alignment horizontal="center" vertical="center" wrapText="1"/>
    </xf>
    <xf numFmtId="0" fontId="58" fillId="0" borderId="0" xfId="1539" applyFont="1" applyAlignment="1" applyProtection="1">
      <alignment vertical="center" wrapText="1"/>
    </xf>
    <xf numFmtId="0" fontId="44" fillId="0" borderId="21" xfId="1120" applyFont="1" applyBorder="1" applyAlignment="1" applyProtection="1">
      <alignment horizontal="justify" vertical="center" wrapText="1"/>
    </xf>
    <xf numFmtId="0" fontId="44" fillId="0" borderId="43" xfId="1120" applyFont="1" applyBorder="1" applyAlignment="1" applyProtection="1">
      <alignment horizontal="justify" vertical="center" wrapText="1"/>
    </xf>
    <xf numFmtId="0" fontId="44" fillId="0" borderId="41" xfId="1120" applyFont="1" applyBorder="1" applyAlignment="1" applyProtection="1">
      <alignment horizontal="justify" vertical="center" wrapText="1"/>
    </xf>
    <xf numFmtId="0" fontId="42" fillId="0" borderId="0" xfId="1539" applyFont="1" applyAlignment="1" applyProtection="1">
      <alignment horizontal="center" vertical="center"/>
    </xf>
    <xf numFmtId="0" fontId="19" fillId="0" borderId="21" xfId="1120" applyFont="1" applyBorder="1" applyAlignment="1" applyProtection="1">
      <alignment horizontal="justify" vertical="center" wrapText="1"/>
    </xf>
    <xf numFmtId="0" fontId="19" fillId="0" borderId="43" xfId="1120" applyFont="1" applyBorder="1" applyAlignment="1" applyProtection="1">
      <alignment horizontal="justify" vertical="center" wrapText="1"/>
    </xf>
    <xf numFmtId="0" fontId="19" fillId="0" borderId="41" xfId="1120" applyFont="1" applyBorder="1" applyAlignment="1" applyProtection="1">
      <alignment horizontal="justify" vertical="center" wrapText="1"/>
    </xf>
    <xf numFmtId="0" fontId="37" fillId="42" borderId="30" xfId="1120" applyFont="1" applyFill="1" applyBorder="1" applyAlignment="1" applyProtection="1">
      <alignment horizontal="center" vertical="center" wrapText="1"/>
    </xf>
    <xf numFmtId="0" fontId="40" fillId="0" borderId="0" xfId="1120" applyFont="1" applyAlignment="1" applyProtection="1">
      <alignment horizontal="center" vertical="center" wrapText="1"/>
    </xf>
    <xf numFmtId="176" fontId="19" fillId="0" borderId="18" xfId="1120"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xf>
    <xf numFmtId="0" fontId="37" fillId="42" borderId="31" xfId="1120" applyFont="1" applyFill="1" applyBorder="1" applyAlignment="1" applyProtection="1">
      <alignment horizontal="justify" vertical="center"/>
    </xf>
    <xf numFmtId="0" fontId="70" fillId="0" borderId="30" xfId="1120" applyFont="1" applyBorder="1" applyAlignment="1" applyProtection="1">
      <alignment horizontal="center" vertical="center" wrapText="1"/>
      <protection hidden="1"/>
    </xf>
    <xf numFmtId="0" fontId="58" fillId="0" borderId="42" xfId="1120" applyFont="1" applyBorder="1" applyAlignment="1" applyProtection="1">
      <alignment horizontal="center" vertical="center" wrapText="1"/>
    </xf>
    <xf numFmtId="0" fontId="58" fillId="0" borderId="0" xfId="1120" applyFont="1" applyAlignment="1" applyProtection="1">
      <alignment horizontal="center" vertical="center" wrapText="1"/>
    </xf>
    <xf numFmtId="0" fontId="37" fillId="42" borderId="31" xfId="1120" applyFont="1" applyFill="1" applyBorder="1" applyAlignment="1" applyProtection="1">
      <alignment vertical="center" wrapText="1"/>
    </xf>
    <xf numFmtId="0" fontId="70" fillId="0" borderId="30" xfId="1120" applyFont="1" applyBorder="1" applyAlignment="1" applyProtection="1">
      <alignment horizontal="center" vertical="center" wrapText="1"/>
    </xf>
    <xf numFmtId="0" fontId="37" fillId="42" borderId="35" xfId="1120" applyFont="1" applyFill="1" applyBorder="1" applyAlignment="1" applyProtection="1">
      <alignment horizontal="justify" vertical="center" wrapText="1"/>
    </xf>
    <xf numFmtId="0" fontId="70" fillId="0" borderId="34" xfId="1120" applyFont="1" applyBorder="1" applyAlignment="1" applyProtection="1">
      <alignment horizontal="center" vertical="center" wrapText="1"/>
    </xf>
    <xf numFmtId="0" fontId="58" fillId="0" borderId="42" xfId="1120" applyFont="1" applyBorder="1" applyAlignment="1" applyProtection="1">
      <alignment horizontal="center" vertical="center"/>
    </xf>
    <xf numFmtId="0" fontId="58" fillId="0" borderId="0" xfId="1120" applyFont="1" applyAlignment="1" applyProtection="1">
      <alignment horizontal="center" vertical="center"/>
    </xf>
    <xf numFmtId="0" fontId="40" fillId="35" borderId="0" xfId="1120" applyFont="1" applyFill="1" applyAlignment="1" applyProtection="1">
      <alignment horizontal="center" vertical="center"/>
    </xf>
    <xf numFmtId="0" fontId="18" fillId="35" borderId="0" xfId="1120" applyFill="1" applyAlignment="1" applyProtection="1">
      <alignment vertical="center"/>
    </xf>
    <xf numFmtId="0" fontId="18" fillId="35" borderId="0" xfId="1120" applyFill="1" applyAlignment="1" applyProtection="1">
      <alignment vertical="top" wrapText="1"/>
    </xf>
    <xf numFmtId="9" fontId="40" fillId="35" borderId="0" xfId="1244" applyFont="1" applyFill="1" applyAlignment="1" applyProtection="1">
      <alignment vertical="center"/>
    </xf>
    <xf numFmtId="9" fontId="18" fillId="35" borderId="0" xfId="1244" applyFont="1" applyFill="1" applyAlignment="1" applyProtection="1">
      <alignment vertical="center"/>
    </xf>
    <xf numFmtId="0" fontId="18" fillId="0" borderId="0" xfId="1120" applyAlignment="1" applyProtection="1">
      <alignment vertical="center"/>
    </xf>
    <xf numFmtId="0" fontId="43" fillId="0" borderId="0" xfId="1539" applyFont="1" applyAlignment="1" applyProtection="1">
      <alignment horizontal="center"/>
    </xf>
    <xf numFmtId="0" fontId="43" fillId="0" borderId="0" xfId="1539" applyFont="1" applyProtection="1"/>
    <xf numFmtId="0" fontId="42" fillId="0" borderId="0" xfId="1539" applyFont="1" applyAlignment="1" applyProtection="1">
      <alignment vertical="center"/>
    </xf>
    <xf numFmtId="0" fontId="61" fillId="0" borderId="22" xfId="1539" applyFont="1" applyBorder="1" applyAlignment="1" applyProtection="1">
      <alignment horizontal="center" vertical="center" wrapText="1"/>
    </xf>
    <xf numFmtId="0" fontId="44" fillId="0" borderId="0" xfId="1539" applyFont="1" applyAlignment="1" applyProtection="1">
      <alignment vertical="center"/>
    </xf>
    <xf numFmtId="0" fontId="46" fillId="0" borderId="0" xfId="1076" applyFont="1" applyAlignment="1" applyProtection="1">
      <alignment vertical="center" wrapText="1"/>
    </xf>
    <xf numFmtId="0" fontId="47" fillId="0" borderId="0" xfId="1539" applyFont="1" applyAlignment="1" applyProtection="1">
      <alignment vertical="center"/>
    </xf>
    <xf numFmtId="0" fontId="46" fillId="0" borderId="0" xfId="1076" applyFont="1" applyAlignment="1" applyProtection="1">
      <alignment vertical="center"/>
    </xf>
    <xf numFmtId="0" fontId="19" fillId="35" borderId="18" xfId="1120" applyFont="1" applyFill="1" applyBorder="1" applyAlignment="1" applyProtection="1">
      <alignment horizontal="justify" vertical="center" wrapText="1"/>
    </xf>
    <xf numFmtId="0" fontId="66" fillId="0" borderId="18" xfId="1120" applyFont="1" applyBorder="1" applyAlignment="1" applyProtection="1">
      <alignment horizontal="justify" vertical="center" wrapText="1"/>
    </xf>
    <xf numFmtId="0" fontId="51" fillId="0" borderId="0" xfId="1076" applyFont="1" applyAlignment="1" applyProtection="1">
      <alignment vertical="center"/>
    </xf>
    <xf numFmtId="1" fontId="19" fillId="0" borderId="41"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center" wrapText="1"/>
    </xf>
    <xf numFmtId="9" fontId="48" fillId="0" borderId="0" xfId="1244" applyFont="1" applyAlignment="1" applyProtection="1">
      <alignment horizontal="center" vertical="center" wrapText="1"/>
    </xf>
    <xf numFmtId="0" fontId="37" fillId="42" borderId="20" xfId="1120" applyFont="1" applyFill="1" applyBorder="1" applyAlignment="1" applyProtection="1">
      <alignment vertical="center" wrapText="1"/>
    </xf>
    <xf numFmtId="2" fontId="63" fillId="0" borderId="0" xfId="1" applyNumberFormat="1" applyAlignment="1" applyProtection="1">
      <alignment horizontal="center" vertical="center"/>
    </xf>
    <xf numFmtId="3" fontId="68" fillId="0" borderId="18" xfId="1" applyNumberFormat="1" applyFont="1" applyBorder="1" applyAlignment="1" applyProtection="1">
      <alignment horizontal="center" vertical="center" wrapText="1"/>
    </xf>
    <xf numFmtId="179" fontId="19" fillId="35" borderId="30" xfId="1" applyNumberFormat="1" applyFont="1" applyFill="1" applyBorder="1" applyAlignment="1" applyProtection="1">
      <alignment horizontal="center" vertical="center" wrapText="1"/>
    </xf>
    <xf numFmtId="178" fontId="57" fillId="0" borderId="0" xfId="2" applyNumberFormat="1" applyFont="1" applyAlignment="1" applyProtection="1">
      <alignment horizontal="center" vertical="center" wrapText="1"/>
    </xf>
    <xf numFmtId="4" fontId="69" fillId="0" borderId="18" xfId="1" applyNumberFormat="1" applyFont="1" applyBorder="1" applyAlignment="1" applyProtection="1">
      <alignment horizontal="center" vertical="center"/>
    </xf>
    <xf numFmtId="0" fontId="58" fillId="0" borderId="0" xfId="1120" applyFont="1" applyAlignment="1" applyProtection="1">
      <alignment vertical="center" wrapText="1"/>
    </xf>
    <xf numFmtId="0" fontId="18" fillId="35" borderId="0" xfId="1120" applyFill="1" applyAlignment="1" applyProtection="1">
      <alignment vertical="center" wrapText="1"/>
    </xf>
    <xf numFmtId="0" fontId="43" fillId="0" borderId="0" xfId="1539" applyFont="1" applyAlignment="1" applyProtection="1">
      <alignment horizontal="center" vertical="center"/>
    </xf>
    <xf numFmtId="0" fontId="43" fillId="0" borderId="0" xfId="1539" applyFont="1" applyAlignment="1" applyProtection="1">
      <alignment vertical="center"/>
    </xf>
    <xf numFmtId="0" fontId="19" fillId="0" borderId="18" xfId="1120" applyFont="1" applyBorder="1" applyAlignment="1" applyProtection="1">
      <alignment horizontal="justify" vertical="top" wrapText="1"/>
    </xf>
    <xf numFmtId="1" fontId="37" fillId="0" borderId="41" xfId="1244" applyNumberFormat="1" applyFont="1" applyBorder="1" applyAlignment="1" applyProtection="1">
      <alignment horizontal="center" vertical="center" wrapText="1"/>
    </xf>
    <xf numFmtId="2" fontId="67" fillId="0" borderId="18" xfId="1" applyNumberFormat="1" applyFont="1" applyBorder="1" applyAlignment="1" applyProtection="1">
      <alignment horizontal="center" vertical="center"/>
    </xf>
    <xf numFmtId="2" fontId="19" fillId="35" borderId="21" xfId="1" applyNumberFormat="1" applyFont="1" applyFill="1" applyBorder="1" applyAlignment="1" applyProtection="1">
      <alignment horizontal="center" vertical="center"/>
    </xf>
    <xf numFmtId="179" fontId="44" fillId="35" borderId="30" xfId="1" applyNumberFormat="1" applyFont="1" applyFill="1" applyBorder="1" applyAlignment="1" applyProtection="1">
      <alignment horizontal="center" vertical="center" wrapText="1"/>
    </xf>
    <xf numFmtId="0" fontId="57" fillId="0" borderId="0" xfId="2" applyNumberFormat="1" applyFont="1" applyAlignment="1" applyProtection="1">
      <alignment horizontal="center" vertical="center" wrapText="1"/>
    </xf>
    <xf numFmtId="2" fontId="19" fillId="0" borderId="21" xfId="1" applyNumberFormat="1" applyFont="1" applyBorder="1" applyAlignment="1" applyProtection="1">
      <alignment horizontal="center" vertical="center"/>
    </xf>
    <xf numFmtId="2" fontId="68" fillId="35" borderId="18" xfId="1" applyNumberFormat="1" applyFont="1" applyFill="1" applyBorder="1" applyAlignment="1" applyProtection="1">
      <alignment horizontal="center" vertical="center" wrapText="1"/>
    </xf>
    <xf numFmtId="178" fontId="19" fillId="35" borderId="18" xfId="1" applyNumberFormat="1" applyFont="1" applyFill="1" applyBorder="1" applyAlignment="1" applyProtection="1">
      <alignment horizontal="center" vertical="center" wrapText="1"/>
    </xf>
    <xf numFmtId="2" fontId="69" fillId="0" borderId="18" xfId="1" applyNumberFormat="1" applyFont="1" applyBorder="1" applyAlignment="1" applyProtection="1">
      <alignment horizontal="center" vertical="center"/>
    </xf>
    <xf numFmtId="0" fontId="58" fillId="0" borderId="42" xfId="1120" applyFont="1" applyBorder="1" applyAlignment="1" applyProtection="1">
      <alignment vertical="center" wrapText="1"/>
    </xf>
    <xf numFmtId="0" fontId="58" fillId="0" borderId="42" xfId="1120" applyFont="1" applyBorder="1" applyAlignment="1" applyProtection="1">
      <alignment vertical="center"/>
    </xf>
    <xf numFmtId="0" fontId="58" fillId="0" borderId="0" xfId="1120" applyFont="1" applyAlignment="1" applyProtection="1">
      <alignment vertical="center"/>
    </xf>
    <xf numFmtId="0" fontId="19" fillId="0" borderId="30" xfId="1120" applyFont="1" applyBorder="1" applyAlignment="1" applyProtection="1">
      <alignment horizontal="justify" vertical="top" wrapText="1"/>
    </xf>
    <xf numFmtId="4" fontId="68" fillId="0" borderId="18" xfId="1" applyNumberFormat="1" applyFont="1" applyBorder="1" applyAlignment="1" applyProtection="1">
      <alignment horizontal="center" vertical="center" wrapText="1"/>
    </xf>
    <xf numFmtId="4" fontId="19" fillId="35" borderId="18" xfId="1" applyNumberFormat="1" applyFont="1" applyFill="1" applyBorder="1" applyAlignment="1" applyProtection="1">
      <alignment horizontal="center" vertical="center" wrapText="1"/>
    </xf>
    <xf numFmtId="2" fontId="65" fillId="0" borderId="42" xfId="2" applyNumberFormat="1" applyFont="1" applyBorder="1" applyAlignment="1" applyProtection="1">
      <alignment vertical="center" wrapText="1"/>
    </xf>
    <xf numFmtId="9" fontId="65" fillId="0" borderId="42" xfId="2" applyFont="1" applyBorder="1" applyAlignment="1" applyProtection="1">
      <alignment vertical="center" wrapText="1"/>
    </xf>
    <xf numFmtId="0" fontId="64" fillId="0" borderId="42" xfId="1120" applyFont="1" applyBorder="1" applyAlignment="1" applyProtection="1">
      <alignment vertical="center" wrapText="1"/>
    </xf>
    <xf numFmtId="0" fontId="64" fillId="0" borderId="0" xfId="1120" applyFont="1" applyAlignment="1" applyProtection="1">
      <alignment vertical="center" wrapText="1"/>
    </xf>
    <xf numFmtId="0" fontId="37" fillId="42" borderId="18" xfId="1120" applyFont="1" applyFill="1" applyBorder="1" applyAlignment="1" applyProtection="1">
      <alignment horizontal="left" vertical="center" wrapText="1"/>
    </xf>
    <xf numFmtId="0" fontId="19" fillId="35" borderId="30" xfId="1120" applyFont="1" applyFill="1" applyBorder="1" applyAlignment="1" applyProtection="1">
      <alignment horizontal="justify" vertical="center" wrapText="1"/>
    </xf>
    <xf numFmtId="2" fontId="44" fillId="35" borderId="18" xfId="1" applyNumberFormat="1" applyFont="1" applyFill="1" applyBorder="1" applyAlignment="1" applyProtection="1">
      <alignment horizontal="center" vertical="center"/>
    </xf>
    <xf numFmtId="0" fontId="64" fillId="0" borderId="42" xfId="1120" applyFont="1" applyBorder="1" applyAlignment="1" applyProtection="1">
      <alignment horizontal="center" vertical="center" wrapText="1"/>
    </xf>
    <xf numFmtId="0" fontId="64" fillId="0" borderId="0" xfId="1120" applyFont="1" applyAlignment="1" applyProtection="1">
      <alignment horizontal="center" vertical="center" wrapText="1"/>
    </xf>
  </cellXfs>
  <cellStyles count="1759">
    <cellStyle name="20% - Énfasis1 10" xfId="3"/>
    <cellStyle name="20% - Énfasis1 11" xfId="4"/>
    <cellStyle name="20% - Énfasis1 12" xfId="5"/>
    <cellStyle name="20% - Énfasis1 13" xfId="6"/>
    <cellStyle name="20% - Énfasis1 14" xfId="7"/>
    <cellStyle name="20% - Énfasis1 15" xfId="8"/>
    <cellStyle name="20% - Énfasis1 16" xfId="9"/>
    <cellStyle name="20% - Énfasis1 17" xfId="10"/>
    <cellStyle name="20% - Énfasis1 18" xfId="11"/>
    <cellStyle name="20% - Énfasis1 19" xfId="12"/>
    <cellStyle name="20% - Énfasis1 2" xfId="13"/>
    <cellStyle name="20% - Énfasis1 20"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1 9 10" xfId="22"/>
    <cellStyle name="20% - Énfasis1 9 11" xfId="23"/>
    <cellStyle name="20% - Énfasis1 9 12" xfId="24"/>
    <cellStyle name="20% - Énfasis1 9 13" xfId="25"/>
    <cellStyle name="20% - Énfasis1 9 14" xfId="26"/>
    <cellStyle name="20% - Énfasis1 9 15" xfId="27"/>
    <cellStyle name="20% - Énfasis1 9 16" xfId="28"/>
    <cellStyle name="20% - Énfasis1 9 17" xfId="29"/>
    <cellStyle name="20% - Énfasis1 9 18" xfId="30"/>
    <cellStyle name="20% - Énfasis1 9 19" xfId="31"/>
    <cellStyle name="20% - Énfasis1 9 2" xfId="32"/>
    <cellStyle name="20% - Énfasis1 9 20" xfId="33"/>
    <cellStyle name="20% - Énfasis1 9 21" xfId="34"/>
    <cellStyle name="20% - Énfasis1 9 22" xfId="35"/>
    <cellStyle name="20% - Énfasis1 9 3" xfId="36"/>
    <cellStyle name="20% - Énfasis1 9 4" xfId="37"/>
    <cellStyle name="20% - Énfasis1 9 5" xfId="38"/>
    <cellStyle name="20% - Énfasis1 9 6" xfId="39"/>
    <cellStyle name="20% - Énfasis1 9 7" xfId="40"/>
    <cellStyle name="20% - Énfasis1 9 8" xfId="41"/>
    <cellStyle name="20% - Énfasis1 9 9" xfId="42"/>
    <cellStyle name="20% - Énfasis2 10" xfId="43"/>
    <cellStyle name="20% - Énfasis2 11" xfId="44"/>
    <cellStyle name="20% - Énfasis2 12" xfId="45"/>
    <cellStyle name="20% - Énfasis2 13" xfId="46"/>
    <cellStyle name="20% - Énfasis2 14" xfId="47"/>
    <cellStyle name="20% - Énfasis2 15" xfId="48"/>
    <cellStyle name="20% - Énfasis2 16" xfId="49"/>
    <cellStyle name="20% - Énfasis2 17" xfId="50"/>
    <cellStyle name="20% - Énfasis2 18" xfId="51"/>
    <cellStyle name="20% - Énfasis2 19" xfId="52"/>
    <cellStyle name="20% - Énfasis2 2" xfId="53"/>
    <cellStyle name="20% - Énfasis2 20" xfId="54"/>
    <cellStyle name="20% - Énfasis2 3" xfId="55"/>
    <cellStyle name="20% - Énfasis2 4" xfId="56"/>
    <cellStyle name="20% - Énfasis2 5" xfId="57"/>
    <cellStyle name="20% - Énfasis2 6" xfId="58"/>
    <cellStyle name="20% - Énfasis2 7" xfId="59"/>
    <cellStyle name="20% - Énfasis2 8" xfId="60"/>
    <cellStyle name="20% - Énfasis2 9" xfId="61"/>
    <cellStyle name="20% - Énfasis2 9 10" xfId="62"/>
    <cellStyle name="20% - Énfasis2 9 11" xfId="63"/>
    <cellStyle name="20% - Énfasis2 9 12" xfId="64"/>
    <cellStyle name="20% - Énfasis2 9 13" xfId="65"/>
    <cellStyle name="20% - Énfasis2 9 14" xfId="66"/>
    <cellStyle name="20% - Énfasis2 9 15" xfId="67"/>
    <cellStyle name="20% - Énfasis2 9 16" xfId="68"/>
    <cellStyle name="20% - Énfasis2 9 17" xfId="69"/>
    <cellStyle name="20% - Énfasis2 9 18" xfId="70"/>
    <cellStyle name="20% - Énfasis2 9 19" xfId="71"/>
    <cellStyle name="20% - Énfasis2 9 2" xfId="72"/>
    <cellStyle name="20% - Énfasis2 9 20" xfId="73"/>
    <cellStyle name="20% - Énfasis2 9 21" xfId="74"/>
    <cellStyle name="20% - Énfasis2 9 22" xfId="75"/>
    <cellStyle name="20% - Énfasis2 9 3" xfId="76"/>
    <cellStyle name="20% - Énfasis2 9 4" xfId="77"/>
    <cellStyle name="20% - Énfasis2 9 5" xfId="78"/>
    <cellStyle name="20% - Énfasis2 9 6" xfId="79"/>
    <cellStyle name="20% - Énfasis2 9 7" xfId="80"/>
    <cellStyle name="20% - Énfasis2 9 8" xfId="81"/>
    <cellStyle name="20% - Énfasis2 9 9" xfId="82"/>
    <cellStyle name="20% - Énfasis3 10" xfId="83"/>
    <cellStyle name="20% - Énfasis3 11" xfId="84"/>
    <cellStyle name="20% - Énfasis3 12" xfId="85"/>
    <cellStyle name="20% - Énfasis3 13" xfId="86"/>
    <cellStyle name="20% - Énfasis3 14" xfId="87"/>
    <cellStyle name="20% - Énfasis3 15" xfId="88"/>
    <cellStyle name="20% - Énfasis3 16" xfId="89"/>
    <cellStyle name="20% - Énfasis3 17" xfId="90"/>
    <cellStyle name="20% - Énfasis3 18" xfId="91"/>
    <cellStyle name="20% - Énfasis3 19" xfId="92"/>
    <cellStyle name="20% - Énfasis3 2" xfId="93"/>
    <cellStyle name="20% - Énfasis3 20" xfId="94"/>
    <cellStyle name="20% - Énfasis3 3" xfId="95"/>
    <cellStyle name="20% - Énfasis3 4" xfId="96"/>
    <cellStyle name="20% - Énfasis3 5" xfId="97"/>
    <cellStyle name="20% - Énfasis3 6" xfId="98"/>
    <cellStyle name="20% - Énfasis3 7" xfId="99"/>
    <cellStyle name="20% - Énfasis3 8" xfId="100"/>
    <cellStyle name="20% - Énfasis3 9" xfId="101"/>
    <cellStyle name="20% - Énfasis3 9 10" xfId="102"/>
    <cellStyle name="20% - Énfasis3 9 11" xfId="103"/>
    <cellStyle name="20% - Énfasis3 9 12" xfId="104"/>
    <cellStyle name="20% - Énfasis3 9 13" xfId="105"/>
    <cellStyle name="20% - Énfasis3 9 14" xfId="106"/>
    <cellStyle name="20% - Énfasis3 9 15" xfId="107"/>
    <cellStyle name="20% - Énfasis3 9 16" xfId="108"/>
    <cellStyle name="20% - Énfasis3 9 17" xfId="109"/>
    <cellStyle name="20% - Énfasis3 9 18" xfId="110"/>
    <cellStyle name="20% - Énfasis3 9 19" xfId="111"/>
    <cellStyle name="20% - Énfasis3 9 2" xfId="112"/>
    <cellStyle name="20% - Énfasis3 9 20" xfId="113"/>
    <cellStyle name="20% - Énfasis3 9 21" xfId="114"/>
    <cellStyle name="20% - Énfasis3 9 22" xfId="115"/>
    <cellStyle name="20% - Énfasis3 9 3" xfId="116"/>
    <cellStyle name="20% - Énfasis3 9 4" xfId="117"/>
    <cellStyle name="20% - Énfasis3 9 5" xfId="118"/>
    <cellStyle name="20% - Énfasis3 9 6" xfId="119"/>
    <cellStyle name="20% - Énfasis3 9 7" xfId="120"/>
    <cellStyle name="20% - Énfasis3 9 8" xfId="121"/>
    <cellStyle name="20% - Énfasis3 9 9" xfId="122"/>
    <cellStyle name="20% - Énfasis4 10" xfId="123"/>
    <cellStyle name="20% - Énfasis4 11" xfId="124"/>
    <cellStyle name="20% - Énfasis4 12" xfId="125"/>
    <cellStyle name="20% - Énfasis4 13" xfId="126"/>
    <cellStyle name="20% - Énfasis4 14" xfId="127"/>
    <cellStyle name="20% - Énfasis4 15" xfId="128"/>
    <cellStyle name="20% - Énfasis4 16" xfId="129"/>
    <cellStyle name="20% - Énfasis4 17" xfId="130"/>
    <cellStyle name="20% - Énfasis4 18" xfId="131"/>
    <cellStyle name="20% - Énfasis4 19" xfId="132"/>
    <cellStyle name="20% - Énfasis4 2" xfId="133"/>
    <cellStyle name="20% - Énfasis4 20" xfId="134"/>
    <cellStyle name="20% - Énfasis4 3" xfId="135"/>
    <cellStyle name="20% - Énfasis4 4" xfId="136"/>
    <cellStyle name="20% - Énfasis4 5" xfId="137"/>
    <cellStyle name="20% - Énfasis4 6" xfId="138"/>
    <cellStyle name="20% - Énfasis4 7" xfId="139"/>
    <cellStyle name="20% - Énfasis4 8" xfId="140"/>
    <cellStyle name="20% - Énfasis4 9" xfId="141"/>
    <cellStyle name="20% - Énfasis4 9 10" xfId="142"/>
    <cellStyle name="20% - Énfasis4 9 11" xfId="143"/>
    <cellStyle name="20% - Énfasis4 9 12" xfId="144"/>
    <cellStyle name="20% - Énfasis4 9 13" xfId="145"/>
    <cellStyle name="20% - Énfasis4 9 14" xfId="146"/>
    <cellStyle name="20% - Énfasis4 9 15" xfId="147"/>
    <cellStyle name="20% - Énfasis4 9 16" xfId="148"/>
    <cellStyle name="20% - Énfasis4 9 17" xfId="149"/>
    <cellStyle name="20% - Énfasis4 9 18" xfId="150"/>
    <cellStyle name="20% - Énfasis4 9 19" xfId="151"/>
    <cellStyle name="20% - Énfasis4 9 2" xfId="152"/>
    <cellStyle name="20% - Énfasis4 9 20" xfId="153"/>
    <cellStyle name="20% - Énfasis4 9 21" xfId="154"/>
    <cellStyle name="20% - Énfasis4 9 22" xfId="155"/>
    <cellStyle name="20% - Énfasis4 9 3" xfId="156"/>
    <cellStyle name="20% - Énfasis4 9 4" xfId="157"/>
    <cellStyle name="20% - Énfasis4 9 5" xfId="158"/>
    <cellStyle name="20% - Énfasis4 9 6" xfId="159"/>
    <cellStyle name="20% - Énfasis4 9 7" xfId="160"/>
    <cellStyle name="20% - Énfasis4 9 8" xfId="161"/>
    <cellStyle name="20% - Énfasis4 9 9" xfId="162"/>
    <cellStyle name="20% - Énfasis5 10" xfId="163"/>
    <cellStyle name="20% - Énfasis5 11" xfId="164"/>
    <cellStyle name="20% - Énfasis5 12" xfId="165"/>
    <cellStyle name="20% - Énfasis5 13" xfId="166"/>
    <cellStyle name="20% - Énfasis5 14" xfId="167"/>
    <cellStyle name="20% - Énfasis5 15" xfId="168"/>
    <cellStyle name="20% - Énfasis5 16" xfId="169"/>
    <cellStyle name="20% - Énfasis5 17" xfId="170"/>
    <cellStyle name="20% - Énfasis5 18" xfId="171"/>
    <cellStyle name="20% - Énfasis5 2" xfId="172"/>
    <cellStyle name="20% - Énfasis5 3" xfId="173"/>
    <cellStyle name="20% - Énfasis5 4" xfId="174"/>
    <cellStyle name="20% - Énfasis5 5" xfId="175"/>
    <cellStyle name="20% - Énfasis5 6" xfId="176"/>
    <cellStyle name="20% - Énfasis5 7" xfId="177"/>
    <cellStyle name="20% - Énfasis5 8" xfId="178"/>
    <cellStyle name="20% - Énfasis5 9" xfId="179"/>
    <cellStyle name="20% - Énfasis5 9 10" xfId="180"/>
    <cellStyle name="20% - Énfasis5 9 11" xfId="181"/>
    <cellStyle name="20% - Énfasis5 9 12" xfId="182"/>
    <cellStyle name="20% - Énfasis5 9 13" xfId="183"/>
    <cellStyle name="20% - Énfasis5 9 14" xfId="184"/>
    <cellStyle name="20% - Énfasis5 9 15" xfId="185"/>
    <cellStyle name="20% - Énfasis5 9 16" xfId="186"/>
    <cellStyle name="20% - Énfasis5 9 17" xfId="187"/>
    <cellStyle name="20% - Énfasis5 9 18" xfId="188"/>
    <cellStyle name="20% - Énfasis5 9 19" xfId="189"/>
    <cellStyle name="20% - Énfasis5 9 2" xfId="190"/>
    <cellStyle name="20% - Énfasis5 9 20" xfId="191"/>
    <cellStyle name="20% - Énfasis5 9 21" xfId="192"/>
    <cellStyle name="20% - Énfasis5 9 22" xfId="193"/>
    <cellStyle name="20% - Énfasis5 9 3" xfId="194"/>
    <cellStyle name="20% - Énfasis5 9 4" xfId="195"/>
    <cellStyle name="20% - Énfasis5 9 5" xfId="196"/>
    <cellStyle name="20% - Énfasis5 9 6" xfId="197"/>
    <cellStyle name="20% - Énfasis5 9 7" xfId="198"/>
    <cellStyle name="20% - Énfasis5 9 8" xfId="199"/>
    <cellStyle name="20% - Énfasis5 9 9" xfId="200"/>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10" xfId="239"/>
    <cellStyle name="40% - Énfasis1 11" xfId="240"/>
    <cellStyle name="40% - Énfasis1 12" xfId="241"/>
    <cellStyle name="40% - Énfasis1 13" xfId="242"/>
    <cellStyle name="40% - Énfasis1 14" xfId="243"/>
    <cellStyle name="40% - Énfasis1 15" xfId="244"/>
    <cellStyle name="40% - Énfasis1 16" xfId="245"/>
    <cellStyle name="40% - Énfasis1 17" xfId="246"/>
    <cellStyle name="40% - Énfasis1 18" xfId="247"/>
    <cellStyle name="40% - Énfasis1 2" xfId="248"/>
    <cellStyle name="40% - Énfasis1 3" xfId="249"/>
    <cellStyle name="40% - Énfasis1 4" xfId="250"/>
    <cellStyle name="40% - Énfasis1 5" xfId="251"/>
    <cellStyle name="40% - Énfasis1 6" xfId="252"/>
    <cellStyle name="40% - Énfasis1 7" xfId="253"/>
    <cellStyle name="40% - Énfasis1 8" xfId="254"/>
    <cellStyle name="40% - Énfasis1 9" xfId="255"/>
    <cellStyle name="40% - Énfasis1 9 10" xfId="256"/>
    <cellStyle name="40% - Énfasis1 9 11" xfId="257"/>
    <cellStyle name="40% - Énfasis1 9 12" xfId="258"/>
    <cellStyle name="40% - Énfasis1 9 13" xfId="259"/>
    <cellStyle name="40% - Énfasis1 9 14" xfId="260"/>
    <cellStyle name="40% - Énfasis1 9 15" xfId="261"/>
    <cellStyle name="40% - Énfasis1 9 16" xfId="262"/>
    <cellStyle name="40% - Énfasis1 9 17" xfId="263"/>
    <cellStyle name="40% - Énfasis1 9 18" xfId="264"/>
    <cellStyle name="40% - Énfasis1 9 19" xfId="265"/>
    <cellStyle name="40% - Énfasis1 9 2" xfId="266"/>
    <cellStyle name="40% - Énfasis1 9 20" xfId="267"/>
    <cellStyle name="40% - Énfasis1 9 21" xfId="268"/>
    <cellStyle name="40% - Énfasis1 9 22" xfId="269"/>
    <cellStyle name="40% - Énfasis1 9 3" xfId="270"/>
    <cellStyle name="40% - Énfasis1 9 4" xfId="271"/>
    <cellStyle name="40% - Énfasis1 9 5" xfId="272"/>
    <cellStyle name="40% - Énfasis1 9 6" xfId="273"/>
    <cellStyle name="40% - Énfasis1 9 7" xfId="274"/>
    <cellStyle name="40% - Énfasis1 9 8" xfId="275"/>
    <cellStyle name="40% - Énfasis1 9 9" xfId="276"/>
    <cellStyle name="40% - Énfasis2 10" xfId="277"/>
    <cellStyle name="40% - Énfasis2 11" xfId="278"/>
    <cellStyle name="40% - Énfasis2 12" xfId="279"/>
    <cellStyle name="40% - Énfasis2 13" xfId="280"/>
    <cellStyle name="40% - Énfasis2 14" xfId="281"/>
    <cellStyle name="40% - Énfasis2 15" xfId="282"/>
    <cellStyle name="40% - Énfasis2 16" xfId="283"/>
    <cellStyle name="40% - Énfasis2 17" xfId="284"/>
    <cellStyle name="40% - Énfasis2 18" xfId="285"/>
    <cellStyle name="40% - Énfasis2 2" xfId="286"/>
    <cellStyle name="40% - Énfasis2 3" xfId="287"/>
    <cellStyle name="40% - Énfasis2 4" xfId="288"/>
    <cellStyle name="40% - Énfasis2 5" xfId="289"/>
    <cellStyle name="40% - Énfasis2 6" xfId="290"/>
    <cellStyle name="40% - Énfasis2 7" xfId="291"/>
    <cellStyle name="40% - Énfasis2 8" xfId="292"/>
    <cellStyle name="40% - Énfasis2 9" xfId="293"/>
    <cellStyle name="40% - Énfasis2 9 10" xfId="294"/>
    <cellStyle name="40% - Énfasis2 9 11" xfId="295"/>
    <cellStyle name="40% - Énfasis2 9 12" xfId="296"/>
    <cellStyle name="40% - Énfasis2 9 13" xfId="297"/>
    <cellStyle name="40% - Énfasis2 9 14" xfId="298"/>
    <cellStyle name="40% - Énfasis2 9 15" xfId="299"/>
    <cellStyle name="40% - Énfasis2 9 16" xfId="300"/>
    <cellStyle name="40% - Énfasis2 9 17" xfId="301"/>
    <cellStyle name="40% - Énfasis2 9 18" xfId="302"/>
    <cellStyle name="40% - Énfasis2 9 19" xfId="303"/>
    <cellStyle name="40% - Énfasis2 9 2" xfId="304"/>
    <cellStyle name="40% - Énfasis2 9 20" xfId="305"/>
    <cellStyle name="40% - Énfasis2 9 21" xfId="306"/>
    <cellStyle name="40% - Énfasis2 9 22" xfId="307"/>
    <cellStyle name="40% - Énfasis2 9 3" xfId="308"/>
    <cellStyle name="40% - Énfasis2 9 4" xfId="309"/>
    <cellStyle name="40% - Énfasis2 9 5" xfId="310"/>
    <cellStyle name="40% - Énfasis2 9 6" xfId="311"/>
    <cellStyle name="40% - Énfasis2 9 7" xfId="312"/>
    <cellStyle name="40% - Énfasis2 9 8" xfId="313"/>
    <cellStyle name="40% - Énfasis2 9 9" xfId="314"/>
    <cellStyle name="40% - Énfasis3 10" xfId="315"/>
    <cellStyle name="40% - Énfasis3 11" xfId="316"/>
    <cellStyle name="40% - Énfasis3 12" xfId="317"/>
    <cellStyle name="40% - Énfasis3 13" xfId="318"/>
    <cellStyle name="40% - Énfasis3 14" xfId="319"/>
    <cellStyle name="40% - Énfasis3 15" xfId="320"/>
    <cellStyle name="40% - Énfasis3 16" xfId="321"/>
    <cellStyle name="40% - Énfasis3 17" xfId="322"/>
    <cellStyle name="40% - Énfasis3 18" xfId="323"/>
    <cellStyle name="40% - Énfasis3 19" xfId="324"/>
    <cellStyle name="40% - Énfasis3 2" xfId="325"/>
    <cellStyle name="40% - Énfasis3 20" xfId="326"/>
    <cellStyle name="40% - Énfasis3 3" xfId="327"/>
    <cellStyle name="40% - Énfasis3 4" xfId="328"/>
    <cellStyle name="40% - Énfasis3 5" xfId="329"/>
    <cellStyle name="40% - Énfasis3 6" xfId="330"/>
    <cellStyle name="40% - Énfasis3 7" xfId="331"/>
    <cellStyle name="40% - Énfasis3 8" xfId="332"/>
    <cellStyle name="40% - Énfasis3 9" xfId="333"/>
    <cellStyle name="40% - Énfasis3 9 10" xfId="334"/>
    <cellStyle name="40% - Énfasis3 9 11" xfId="335"/>
    <cellStyle name="40% - Énfasis3 9 12" xfId="336"/>
    <cellStyle name="40% - Énfasis3 9 13" xfId="337"/>
    <cellStyle name="40% - Énfasis3 9 14" xfId="338"/>
    <cellStyle name="40% - Énfasis3 9 15" xfId="339"/>
    <cellStyle name="40% - Énfasis3 9 16" xfId="340"/>
    <cellStyle name="40% - Énfasis3 9 17" xfId="341"/>
    <cellStyle name="40% - Énfasis3 9 18" xfId="342"/>
    <cellStyle name="40% - Énfasis3 9 19" xfId="343"/>
    <cellStyle name="40% - Énfasis3 9 2" xfId="344"/>
    <cellStyle name="40% - Énfasis3 9 20" xfId="345"/>
    <cellStyle name="40% - Énfasis3 9 21" xfId="346"/>
    <cellStyle name="40% - Énfasis3 9 22" xfId="347"/>
    <cellStyle name="40% - Énfasis3 9 3" xfId="348"/>
    <cellStyle name="40% - Énfasis3 9 4" xfId="349"/>
    <cellStyle name="40% - Énfasis3 9 5" xfId="350"/>
    <cellStyle name="40% - Énfasis3 9 6" xfId="351"/>
    <cellStyle name="40% - Énfasis3 9 7" xfId="352"/>
    <cellStyle name="40% - Énfasis3 9 8" xfId="353"/>
    <cellStyle name="40% - Énfasis3 9 9" xfId="354"/>
    <cellStyle name="40% - Énfasis4 10" xfId="355"/>
    <cellStyle name="40% - Énfasis4 11" xfId="356"/>
    <cellStyle name="40% - Énfasis4 12" xfId="357"/>
    <cellStyle name="40% - Énfasis4 13" xfId="358"/>
    <cellStyle name="40% - Énfasis4 14" xfId="359"/>
    <cellStyle name="40% - Énfasis4 15" xfId="360"/>
    <cellStyle name="40% - Énfasis4 16" xfId="361"/>
    <cellStyle name="40% - Énfasis4 17" xfId="362"/>
    <cellStyle name="40% - Énfasis4 18" xfId="363"/>
    <cellStyle name="40% - Énfasis4 2" xfId="364"/>
    <cellStyle name="40% - Énfasis4 3" xfId="365"/>
    <cellStyle name="40% - Énfasis4 4" xfId="366"/>
    <cellStyle name="40% - Énfasis4 5" xfId="367"/>
    <cellStyle name="40% - Énfasis4 6" xfId="368"/>
    <cellStyle name="40% - Énfasis4 7" xfId="369"/>
    <cellStyle name="40% - Énfasis4 8" xfId="370"/>
    <cellStyle name="40% - Énfasis4 9" xfId="371"/>
    <cellStyle name="40% - Énfasis4 9 10" xfId="372"/>
    <cellStyle name="40% - Énfasis4 9 11" xfId="373"/>
    <cellStyle name="40% - Énfasis4 9 12" xfId="374"/>
    <cellStyle name="40% - Énfasis4 9 13" xfId="375"/>
    <cellStyle name="40% - Énfasis4 9 14" xfId="376"/>
    <cellStyle name="40% - Énfasis4 9 15" xfId="377"/>
    <cellStyle name="40% - Énfasis4 9 16" xfId="378"/>
    <cellStyle name="40% - Énfasis4 9 17" xfId="379"/>
    <cellStyle name="40% - Énfasis4 9 18" xfId="380"/>
    <cellStyle name="40% - Énfasis4 9 19" xfId="381"/>
    <cellStyle name="40% - Énfasis4 9 2" xfId="382"/>
    <cellStyle name="40% - Énfasis4 9 20" xfId="383"/>
    <cellStyle name="40% - Énfasis4 9 21" xfId="384"/>
    <cellStyle name="40% - Énfasis4 9 22" xfId="385"/>
    <cellStyle name="40% - Énfasis4 9 3" xfId="386"/>
    <cellStyle name="40% - Énfasis4 9 4" xfId="387"/>
    <cellStyle name="40% - Énfasis4 9 5" xfId="388"/>
    <cellStyle name="40% - Énfasis4 9 6" xfId="389"/>
    <cellStyle name="40% - Énfasis4 9 7" xfId="390"/>
    <cellStyle name="40% - Énfasis4 9 8" xfId="391"/>
    <cellStyle name="40% - Énfasis4 9 9" xfId="392"/>
    <cellStyle name="40% - Énfasis5 10" xfId="393"/>
    <cellStyle name="40% - Énfasis5 11" xfId="394"/>
    <cellStyle name="40% - Énfasis5 12" xfId="395"/>
    <cellStyle name="40% - Énfasis5 13" xfId="396"/>
    <cellStyle name="40% - Énfasis5 14" xfId="397"/>
    <cellStyle name="40% - Énfasis5 15" xfId="398"/>
    <cellStyle name="40% - Énfasis5 16" xfId="399"/>
    <cellStyle name="40% - Énfasis5 17" xfId="400"/>
    <cellStyle name="40% - Énfasis5 18" xfId="401"/>
    <cellStyle name="40% - Énfasis5 2" xfId="402"/>
    <cellStyle name="40% - Énfasis5 3" xfId="403"/>
    <cellStyle name="40% - Énfasis5 4" xfId="404"/>
    <cellStyle name="40% - Énfasis5 5" xfId="405"/>
    <cellStyle name="40% - Énfasis5 6" xfId="406"/>
    <cellStyle name="40% - Énfasis5 7" xfId="407"/>
    <cellStyle name="40% - Énfasis5 8" xfId="408"/>
    <cellStyle name="40% - Énfasis5 9" xfId="409"/>
    <cellStyle name="40% - Énfasis5 9 10" xfId="410"/>
    <cellStyle name="40% - Énfasis5 9 11" xfId="411"/>
    <cellStyle name="40% - Énfasis5 9 12" xfId="412"/>
    <cellStyle name="40% - Énfasis5 9 13" xfId="413"/>
    <cellStyle name="40% - Énfasis5 9 14" xfId="414"/>
    <cellStyle name="40% - Énfasis5 9 15" xfId="415"/>
    <cellStyle name="40% - Énfasis5 9 16" xfId="416"/>
    <cellStyle name="40% - Énfasis5 9 17" xfId="417"/>
    <cellStyle name="40% - Énfasis5 9 18" xfId="418"/>
    <cellStyle name="40% - Énfasis5 9 19" xfId="419"/>
    <cellStyle name="40% - Énfasis5 9 2" xfId="420"/>
    <cellStyle name="40% - Énfasis5 9 20" xfId="421"/>
    <cellStyle name="40% - Énfasis5 9 21" xfId="422"/>
    <cellStyle name="40% - Énfasis5 9 22" xfId="423"/>
    <cellStyle name="40% - Énfasis5 9 3" xfId="424"/>
    <cellStyle name="40% - Énfasis5 9 4" xfId="425"/>
    <cellStyle name="40% - Énfasis5 9 5" xfId="426"/>
    <cellStyle name="40% - Énfasis5 9 6" xfId="427"/>
    <cellStyle name="40% - Énfasis5 9 7" xfId="428"/>
    <cellStyle name="40% - Énfasis5 9 8" xfId="429"/>
    <cellStyle name="40% - Énfasis5 9 9" xfId="430"/>
    <cellStyle name="40% - Énfasis6 10" xfId="431"/>
    <cellStyle name="40% - Énfasis6 11" xfId="432"/>
    <cellStyle name="40% - Énfasis6 12" xfId="433"/>
    <cellStyle name="40% - Énfasis6 13" xfId="434"/>
    <cellStyle name="40% - Énfasis6 14" xfId="435"/>
    <cellStyle name="40% - Énfasis6 15" xfId="436"/>
    <cellStyle name="40% - Énfasis6 16" xfId="437"/>
    <cellStyle name="40% - Énfasis6 17" xfId="438"/>
    <cellStyle name="40% - Énfasis6 18" xfId="439"/>
    <cellStyle name="40% - Énfasis6 2" xfId="440"/>
    <cellStyle name="40% - Énfasis6 3" xfId="441"/>
    <cellStyle name="40% - Énfasis6 4" xfId="442"/>
    <cellStyle name="40% - Énfasis6 5" xfId="443"/>
    <cellStyle name="40% - Énfasis6 6" xfId="444"/>
    <cellStyle name="40% - Énfasis6 7" xfId="445"/>
    <cellStyle name="40% - Énfasis6 8" xfId="446"/>
    <cellStyle name="40% - Énfasis6 9" xfId="447"/>
    <cellStyle name="40% - Énfasis6 9 10" xfId="448"/>
    <cellStyle name="40% - Énfasis6 9 11" xfId="449"/>
    <cellStyle name="40% - Énfasis6 9 12" xfId="450"/>
    <cellStyle name="40% - Énfasis6 9 13" xfId="451"/>
    <cellStyle name="40% - Énfasis6 9 14" xfId="452"/>
    <cellStyle name="40% - Énfasis6 9 15" xfId="453"/>
    <cellStyle name="40% - Énfasis6 9 16" xfId="454"/>
    <cellStyle name="40% - Énfasis6 9 17" xfId="455"/>
    <cellStyle name="40% - Énfasis6 9 18" xfId="456"/>
    <cellStyle name="40% - Énfasis6 9 19" xfId="457"/>
    <cellStyle name="40% - Énfasis6 9 2" xfId="458"/>
    <cellStyle name="40% - Énfasis6 9 20" xfId="459"/>
    <cellStyle name="40% - Énfasis6 9 21" xfId="460"/>
    <cellStyle name="40% - Énfasis6 9 22" xfId="461"/>
    <cellStyle name="40% - Énfasis6 9 3" xfId="462"/>
    <cellStyle name="40% - Énfasis6 9 4" xfId="463"/>
    <cellStyle name="40% - Énfasis6 9 5" xfId="464"/>
    <cellStyle name="40% - Énfasis6 9 6" xfId="465"/>
    <cellStyle name="40% - Énfasis6 9 7" xfId="466"/>
    <cellStyle name="40% - Énfasis6 9 8" xfId="467"/>
    <cellStyle name="40% - Énfasis6 9 9" xfId="468"/>
    <cellStyle name="60% - Énfasis1 10" xfId="469"/>
    <cellStyle name="60% - Énfasis1 11" xfId="470"/>
    <cellStyle name="60% - Énfasis1 12" xfId="471"/>
    <cellStyle name="60% - Énfasis1 13" xfId="472"/>
    <cellStyle name="60% - Énfasis1 14" xfId="473"/>
    <cellStyle name="60% - Énfasis1 15" xfId="474"/>
    <cellStyle name="60% - Énfasis1 16" xfId="475"/>
    <cellStyle name="60% - Énfasis1 17" xfId="476"/>
    <cellStyle name="60% - Énfasis1 18" xfId="477"/>
    <cellStyle name="60% - Énfasis1 2" xfId="478"/>
    <cellStyle name="60% - Énfasis1 3" xfId="479"/>
    <cellStyle name="60% - Énfasis1 4" xfId="480"/>
    <cellStyle name="60% - Énfasis1 5" xfId="481"/>
    <cellStyle name="60% - Énfasis1 6" xfId="482"/>
    <cellStyle name="60% - Énfasis1 7" xfId="483"/>
    <cellStyle name="60% - Énfasis1 8" xfId="484"/>
    <cellStyle name="60% - Énfasis1 9" xfId="485"/>
    <cellStyle name="60% - Énfasis1 9 10" xfId="486"/>
    <cellStyle name="60% - Énfasis1 9 11" xfId="487"/>
    <cellStyle name="60% - Énfasis1 9 12" xfId="488"/>
    <cellStyle name="60% - Énfasis1 9 13" xfId="489"/>
    <cellStyle name="60% - Énfasis1 9 14" xfId="490"/>
    <cellStyle name="60% - Énfasis1 9 15" xfId="491"/>
    <cellStyle name="60% - Énfasis1 9 16" xfId="492"/>
    <cellStyle name="60% - Énfasis1 9 17" xfId="493"/>
    <cellStyle name="60% - Énfasis1 9 18" xfId="494"/>
    <cellStyle name="60% - Énfasis1 9 19" xfId="495"/>
    <cellStyle name="60% - Énfasis1 9 2" xfId="496"/>
    <cellStyle name="60% - Énfasis1 9 20" xfId="497"/>
    <cellStyle name="60% - Énfasis1 9 21" xfId="498"/>
    <cellStyle name="60% - Énfasis1 9 22" xfId="499"/>
    <cellStyle name="60% - Énfasis1 9 3" xfId="500"/>
    <cellStyle name="60% - Énfasis1 9 4" xfId="501"/>
    <cellStyle name="60% - Énfasis1 9 5" xfId="502"/>
    <cellStyle name="60% - Énfasis1 9 6" xfId="503"/>
    <cellStyle name="60% - Énfasis1 9 7" xfId="504"/>
    <cellStyle name="60% - Énfasis1 9 8" xfId="505"/>
    <cellStyle name="60% - Énfasis1 9 9" xfId="506"/>
    <cellStyle name="60% - Énfasis2 10" xfId="507"/>
    <cellStyle name="60% - Énfasis2 11" xfId="508"/>
    <cellStyle name="60% - Énfasis2 12" xfId="509"/>
    <cellStyle name="60% - Énfasis2 13" xfId="510"/>
    <cellStyle name="60% - Énfasis2 14" xfId="511"/>
    <cellStyle name="60% - Énfasis2 15" xfId="512"/>
    <cellStyle name="60% - Énfasis2 16" xfId="513"/>
    <cellStyle name="60% - Énfasis2 17" xfId="514"/>
    <cellStyle name="60% - Énfasis2 18" xfId="515"/>
    <cellStyle name="60% - Énfasis2 2" xfId="516"/>
    <cellStyle name="60% - Énfasis2 3" xfId="517"/>
    <cellStyle name="60% - Énfasis2 4" xfId="518"/>
    <cellStyle name="60% - Énfasis2 5" xfId="519"/>
    <cellStyle name="60% - Énfasis2 6" xfId="520"/>
    <cellStyle name="60% - Énfasis2 7" xfId="521"/>
    <cellStyle name="60% - Énfasis2 8" xfId="522"/>
    <cellStyle name="60% - Énfasis2 9" xfId="523"/>
    <cellStyle name="60% - Énfasis2 9 10" xfId="524"/>
    <cellStyle name="60% - Énfasis2 9 11" xfId="525"/>
    <cellStyle name="60% - Énfasis2 9 12" xfId="526"/>
    <cellStyle name="60% - Énfasis2 9 13" xfId="527"/>
    <cellStyle name="60% - Énfasis2 9 14" xfId="528"/>
    <cellStyle name="60% - Énfasis2 9 15" xfId="529"/>
    <cellStyle name="60% - Énfasis2 9 16" xfId="530"/>
    <cellStyle name="60% - Énfasis2 9 17" xfId="531"/>
    <cellStyle name="60% - Énfasis2 9 18" xfId="532"/>
    <cellStyle name="60% - Énfasis2 9 19" xfId="533"/>
    <cellStyle name="60% - Énfasis2 9 2" xfId="534"/>
    <cellStyle name="60% - Énfasis2 9 20" xfId="535"/>
    <cellStyle name="60% - Énfasis2 9 21" xfId="536"/>
    <cellStyle name="60% - Énfasis2 9 22" xfId="537"/>
    <cellStyle name="60% - Énfasis2 9 3" xfId="538"/>
    <cellStyle name="60% - Énfasis2 9 4" xfId="539"/>
    <cellStyle name="60% - Énfasis2 9 5" xfId="540"/>
    <cellStyle name="60% - Énfasis2 9 6" xfId="541"/>
    <cellStyle name="60% - Énfasis2 9 7" xfId="542"/>
    <cellStyle name="60% - Énfasis2 9 8" xfId="543"/>
    <cellStyle name="60% - Énfasis2 9 9" xfId="544"/>
    <cellStyle name="60% - Énfasis3 10" xfId="545"/>
    <cellStyle name="60% - Énfasis3 11" xfId="546"/>
    <cellStyle name="60% - Énfasis3 12" xfId="547"/>
    <cellStyle name="60% - Énfasis3 13" xfId="548"/>
    <cellStyle name="60% - Énfasis3 14" xfId="549"/>
    <cellStyle name="60% - Énfasis3 15" xfId="550"/>
    <cellStyle name="60% - Énfasis3 16" xfId="551"/>
    <cellStyle name="60% - Énfasis3 17" xfId="552"/>
    <cellStyle name="60% - Énfasis3 18" xfId="553"/>
    <cellStyle name="60% - Énfasis3 19" xfId="554"/>
    <cellStyle name="60% - Énfasis3 2" xfId="555"/>
    <cellStyle name="60% - Énfasis3 20" xfId="556"/>
    <cellStyle name="60% - Énfasis3 3" xfId="557"/>
    <cellStyle name="60% - Énfasis3 4" xfId="558"/>
    <cellStyle name="60% - Énfasis3 5" xfId="559"/>
    <cellStyle name="60% - Énfasis3 6" xfId="560"/>
    <cellStyle name="60% - Énfasis3 7" xfId="561"/>
    <cellStyle name="60% - Énfasis3 8" xfId="562"/>
    <cellStyle name="60% - Énfasis3 9" xfId="563"/>
    <cellStyle name="60% - Énfasis3 9 10" xfId="564"/>
    <cellStyle name="60% - Énfasis3 9 11" xfId="565"/>
    <cellStyle name="60% - Énfasis3 9 12" xfId="566"/>
    <cellStyle name="60% - Énfasis3 9 13" xfId="567"/>
    <cellStyle name="60% - Énfasis3 9 14" xfId="568"/>
    <cellStyle name="60% - Énfasis3 9 15" xfId="569"/>
    <cellStyle name="60% - Énfasis3 9 16" xfId="570"/>
    <cellStyle name="60% - Énfasis3 9 17" xfId="571"/>
    <cellStyle name="60% - Énfasis3 9 18" xfId="572"/>
    <cellStyle name="60% - Énfasis3 9 19" xfId="573"/>
    <cellStyle name="60% - Énfasis3 9 2" xfId="574"/>
    <cellStyle name="60% - Énfasis3 9 20" xfId="575"/>
    <cellStyle name="60% - Énfasis3 9 21" xfId="576"/>
    <cellStyle name="60% - Énfasis3 9 22" xfId="577"/>
    <cellStyle name="60% - Énfasis3 9 3" xfId="578"/>
    <cellStyle name="60% - Énfasis3 9 4" xfId="579"/>
    <cellStyle name="60% - Énfasis3 9 5" xfId="580"/>
    <cellStyle name="60% - Énfasis3 9 6" xfId="581"/>
    <cellStyle name="60% - Énfasis3 9 7" xfId="582"/>
    <cellStyle name="60% - Énfasis3 9 8" xfId="583"/>
    <cellStyle name="60% - Énfasis3 9 9" xfId="584"/>
    <cellStyle name="60% - Énfasis4 10" xfId="585"/>
    <cellStyle name="60% - Énfasis4 11" xfId="586"/>
    <cellStyle name="60% - Énfasis4 12" xfId="587"/>
    <cellStyle name="60% - Énfasis4 13" xfId="588"/>
    <cellStyle name="60% - Énfasis4 14" xfId="589"/>
    <cellStyle name="60% - Énfasis4 15" xfId="590"/>
    <cellStyle name="60% - Énfasis4 16" xfId="591"/>
    <cellStyle name="60% - Énfasis4 17" xfId="592"/>
    <cellStyle name="60% - Énfasis4 18" xfId="593"/>
    <cellStyle name="60% - Énfasis4 19" xfId="594"/>
    <cellStyle name="60% - Énfasis4 2" xfId="595"/>
    <cellStyle name="60% - Énfasis4 20" xfId="596"/>
    <cellStyle name="60% - Énfasis4 3" xfId="597"/>
    <cellStyle name="60% - Énfasis4 4" xfId="598"/>
    <cellStyle name="60% - Énfasis4 5" xfId="599"/>
    <cellStyle name="60% - Énfasis4 6" xfId="600"/>
    <cellStyle name="60% - Énfasis4 7" xfId="601"/>
    <cellStyle name="60% - Énfasis4 8" xfId="602"/>
    <cellStyle name="60% - Énfasis4 9" xfId="603"/>
    <cellStyle name="60% - Énfasis4 9 10" xfId="604"/>
    <cellStyle name="60% - Énfasis4 9 11" xfId="605"/>
    <cellStyle name="60% - Énfasis4 9 12" xfId="606"/>
    <cellStyle name="60% - Énfasis4 9 13" xfId="607"/>
    <cellStyle name="60% - Énfasis4 9 14" xfId="608"/>
    <cellStyle name="60% - Énfasis4 9 15" xfId="609"/>
    <cellStyle name="60% - Énfasis4 9 16" xfId="610"/>
    <cellStyle name="60% - Énfasis4 9 17" xfId="611"/>
    <cellStyle name="60% - Énfasis4 9 18" xfId="612"/>
    <cellStyle name="60% - Énfasis4 9 19" xfId="613"/>
    <cellStyle name="60% - Énfasis4 9 2" xfId="614"/>
    <cellStyle name="60% - Énfasis4 9 20" xfId="615"/>
    <cellStyle name="60% - Énfasis4 9 21" xfId="616"/>
    <cellStyle name="60% - Énfasis4 9 22" xfId="617"/>
    <cellStyle name="60% - Énfasis4 9 3" xfId="618"/>
    <cellStyle name="60% - Énfasis4 9 4" xfId="619"/>
    <cellStyle name="60% - Énfasis4 9 5" xfId="620"/>
    <cellStyle name="60% - Énfasis4 9 6" xfId="621"/>
    <cellStyle name="60% - Énfasis4 9 7" xfId="622"/>
    <cellStyle name="60% - Énfasis4 9 8" xfId="623"/>
    <cellStyle name="60% - Énfasis4 9 9" xfId="624"/>
    <cellStyle name="60% - Énfasis5 10" xfId="625"/>
    <cellStyle name="60% - Énfasis5 11" xfId="626"/>
    <cellStyle name="60% - Énfasis5 12" xfId="627"/>
    <cellStyle name="60% - Énfasis5 13" xfId="628"/>
    <cellStyle name="60% - Énfasis5 14" xfId="629"/>
    <cellStyle name="60% - Énfasis5 15" xfId="630"/>
    <cellStyle name="60% - Énfasis5 16" xfId="631"/>
    <cellStyle name="60% - Énfasis5 17" xfId="632"/>
    <cellStyle name="60% - Énfasis5 18" xfId="633"/>
    <cellStyle name="60% - Énfasis5 2" xfId="634"/>
    <cellStyle name="60% - Énfasis5 3" xfId="635"/>
    <cellStyle name="60% - Énfasis5 4" xfId="636"/>
    <cellStyle name="60% - Énfasis5 5" xfId="637"/>
    <cellStyle name="60% - Énfasis5 6" xfId="638"/>
    <cellStyle name="60% - Énfasis5 7" xfId="639"/>
    <cellStyle name="60% - Énfasis5 8" xfId="640"/>
    <cellStyle name="60% - Énfasis5 9" xfId="641"/>
    <cellStyle name="60% - Énfasis5 9 10" xfId="642"/>
    <cellStyle name="60% - Énfasis5 9 11" xfId="643"/>
    <cellStyle name="60% - Énfasis5 9 12" xfId="644"/>
    <cellStyle name="60% - Énfasis5 9 13" xfId="645"/>
    <cellStyle name="60% - Énfasis5 9 14" xfId="646"/>
    <cellStyle name="60% - Énfasis5 9 15" xfId="647"/>
    <cellStyle name="60% - Énfasis5 9 16" xfId="648"/>
    <cellStyle name="60% - Énfasis5 9 17" xfId="649"/>
    <cellStyle name="60% - Énfasis5 9 18" xfId="650"/>
    <cellStyle name="60% - Énfasis5 9 19" xfId="651"/>
    <cellStyle name="60% - Énfasis5 9 2" xfId="652"/>
    <cellStyle name="60% - Énfasis5 9 20" xfId="653"/>
    <cellStyle name="60% - Énfasis5 9 21" xfId="654"/>
    <cellStyle name="60% - Énfasis5 9 22" xfId="655"/>
    <cellStyle name="60% - Énfasis5 9 3" xfId="656"/>
    <cellStyle name="60% - Énfasis5 9 4" xfId="657"/>
    <cellStyle name="60% - Énfasis5 9 5" xfId="658"/>
    <cellStyle name="60% - Énfasis5 9 6" xfId="659"/>
    <cellStyle name="60% - Énfasis5 9 7" xfId="660"/>
    <cellStyle name="60% - Énfasis5 9 8" xfId="661"/>
    <cellStyle name="60% - Énfasis5 9 9" xfId="662"/>
    <cellStyle name="60% - Énfasis6 10" xfId="663"/>
    <cellStyle name="60% - Énfasis6 11" xfId="664"/>
    <cellStyle name="60% - Énfasis6 12" xfId="665"/>
    <cellStyle name="60% - Énfasis6 13" xfId="666"/>
    <cellStyle name="60% - Énfasis6 14" xfId="667"/>
    <cellStyle name="60% - Énfasis6 15" xfId="668"/>
    <cellStyle name="60% - Énfasis6 16" xfId="669"/>
    <cellStyle name="60% - Énfasis6 17" xfId="670"/>
    <cellStyle name="60% - Énfasis6 18" xfId="671"/>
    <cellStyle name="60% - Énfasis6 19" xfId="672"/>
    <cellStyle name="60% - Énfasis6 2" xfId="673"/>
    <cellStyle name="60% - Énfasis6 20" xfId="674"/>
    <cellStyle name="60% - Énfasis6 3" xfId="675"/>
    <cellStyle name="60% - Énfasis6 4" xfId="676"/>
    <cellStyle name="60% - Énfasis6 5" xfId="677"/>
    <cellStyle name="60% - Énfasis6 6" xfId="678"/>
    <cellStyle name="60% - Énfasis6 7" xfId="679"/>
    <cellStyle name="60% - Énfasis6 8" xfId="680"/>
    <cellStyle name="60% - Énfasis6 9" xfId="681"/>
    <cellStyle name="60% - Énfasis6 9 10" xfId="682"/>
    <cellStyle name="60% - Énfasis6 9 11" xfId="683"/>
    <cellStyle name="60% - Énfasis6 9 12" xfId="684"/>
    <cellStyle name="60% - Énfasis6 9 13" xfId="685"/>
    <cellStyle name="60% - Énfasis6 9 14" xfId="686"/>
    <cellStyle name="60% - Énfasis6 9 15" xfId="687"/>
    <cellStyle name="60% - Énfasis6 9 16" xfId="688"/>
    <cellStyle name="60% - Énfasis6 9 17" xfId="689"/>
    <cellStyle name="60% - Énfasis6 9 18" xfId="690"/>
    <cellStyle name="60% - Énfasis6 9 19" xfId="691"/>
    <cellStyle name="60% - Énfasis6 9 2" xfId="692"/>
    <cellStyle name="60% - Énfasis6 9 20" xfId="693"/>
    <cellStyle name="60% - Énfasis6 9 21" xfId="694"/>
    <cellStyle name="60% - Énfasis6 9 22" xfId="695"/>
    <cellStyle name="60% - Énfasis6 9 3" xfId="696"/>
    <cellStyle name="60% - Énfasis6 9 4" xfId="697"/>
    <cellStyle name="60% - Énfasis6 9 5" xfId="698"/>
    <cellStyle name="60% - Énfasis6 9 6" xfId="699"/>
    <cellStyle name="60% - Énfasis6 9 7" xfId="700"/>
    <cellStyle name="60% - Énfasis6 9 8" xfId="701"/>
    <cellStyle name="60% - Énfasis6 9 9" xfId="702"/>
    <cellStyle name="Buena 10" xfId="703"/>
    <cellStyle name="Buena 11" xfId="704"/>
    <cellStyle name="Buena 12" xfId="705"/>
    <cellStyle name="Buena 13" xfId="706"/>
    <cellStyle name="Buena 14" xfId="707"/>
    <cellStyle name="Buena 15" xfId="708"/>
    <cellStyle name="Buena 16" xfId="709"/>
    <cellStyle name="Buena 17" xfId="710"/>
    <cellStyle name="Buena 18" xfId="711"/>
    <cellStyle name="Buena 2" xfId="712"/>
    <cellStyle name="Buena 3" xfId="713"/>
    <cellStyle name="Buena 4" xfId="714"/>
    <cellStyle name="Buena 5" xfId="715"/>
    <cellStyle name="Buena 6" xfId="716"/>
    <cellStyle name="Buena 7" xfId="717"/>
    <cellStyle name="Buena 8" xfId="718"/>
    <cellStyle name="Buena 9" xfId="719"/>
    <cellStyle name="Buena 9 10" xfId="720"/>
    <cellStyle name="Buena 9 11" xfId="721"/>
    <cellStyle name="Buena 9 12" xfId="722"/>
    <cellStyle name="Buena 9 13" xfId="723"/>
    <cellStyle name="Buena 9 14" xfId="724"/>
    <cellStyle name="Buena 9 15" xfId="725"/>
    <cellStyle name="Buena 9 16" xfId="726"/>
    <cellStyle name="Buena 9 17" xfId="727"/>
    <cellStyle name="Buena 9 18" xfId="728"/>
    <cellStyle name="Buena 9 19" xfId="729"/>
    <cellStyle name="Buena 9 2" xfId="730"/>
    <cellStyle name="Buena 9 20" xfId="731"/>
    <cellStyle name="Buena 9 21" xfId="732"/>
    <cellStyle name="Buena 9 22" xfId="733"/>
    <cellStyle name="Buena 9 3" xfId="734"/>
    <cellStyle name="Buena 9 4" xfId="735"/>
    <cellStyle name="Buena 9 5" xfId="736"/>
    <cellStyle name="Buena 9 6" xfId="737"/>
    <cellStyle name="Buena 9 7" xfId="738"/>
    <cellStyle name="Buena 9 8" xfId="739"/>
    <cellStyle name="Buena 9 9" xfId="740"/>
    <cellStyle name="Cálculo 10" xfId="819"/>
    <cellStyle name="Cálculo 11" xfId="820"/>
    <cellStyle name="Cálculo 12" xfId="821"/>
    <cellStyle name="Cálculo 13" xfId="822"/>
    <cellStyle name="Cálculo 14" xfId="823"/>
    <cellStyle name="Cálculo 15" xfId="824"/>
    <cellStyle name="Cálculo 16" xfId="825"/>
    <cellStyle name="Cálculo 17" xfId="826"/>
    <cellStyle name="Cálculo 18" xfId="827"/>
    <cellStyle name="Cálculo 2" xfId="828"/>
    <cellStyle name="Cálculo 3" xfId="829"/>
    <cellStyle name="Cálculo 4" xfId="830"/>
    <cellStyle name="Cálculo 5" xfId="831"/>
    <cellStyle name="Cálculo 6" xfId="832"/>
    <cellStyle name="Cálculo 7" xfId="833"/>
    <cellStyle name="Cálculo 8" xfId="834"/>
    <cellStyle name="Cálculo 9" xfId="835"/>
    <cellStyle name="Cálculo 9 10" xfId="836"/>
    <cellStyle name="Cálculo 9 11" xfId="837"/>
    <cellStyle name="Cálculo 9 12" xfId="838"/>
    <cellStyle name="Cálculo 9 13" xfId="839"/>
    <cellStyle name="Cálculo 9 14" xfId="840"/>
    <cellStyle name="Cálculo 9 15" xfId="841"/>
    <cellStyle name="Cálculo 9 16" xfId="842"/>
    <cellStyle name="Cálculo 9 17" xfId="843"/>
    <cellStyle name="Cálculo 9 18" xfId="844"/>
    <cellStyle name="Cálculo 9 19" xfId="845"/>
    <cellStyle name="Cálculo 9 2" xfId="846"/>
    <cellStyle name="Cálculo 9 20" xfId="847"/>
    <cellStyle name="Cálculo 9 21" xfId="848"/>
    <cellStyle name="Cálculo 9 22" xfId="849"/>
    <cellStyle name="Cálculo 9 3" xfId="850"/>
    <cellStyle name="Cálculo 9 4" xfId="851"/>
    <cellStyle name="Cálculo 9 5" xfId="852"/>
    <cellStyle name="Cálculo 9 6" xfId="853"/>
    <cellStyle name="Cálculo 9 7" xfId="854"/>
    <cellStyle name="Cálculo 9 8" xfId="855"/>
    <cellStyle name="Cálculo 9 9" xfId="856"/>
    <cellStyle name="Celda de comprobación 10" xfId="741"/>
    <cellStyle name="Celda de comprobación 11" xfId="742"/>
    <cellStyle name="Celda de comprobación 12" xfId="743"/>
    <cellStyle name="Celda de comprobación 13" xfId="744"/>
    <cellStyle name="Celda de comprobación 14" xfId="745"/>
    <cellStyle name="Celda de comprobación 15" xfId="746"/>
    <cellStyle name="Celda de comprobación 16" xfId="747"/>
    <cellStyle name="Celda de comprobación 17" xfId="748"/>
    <cellStyle name="Celda de comprobación 18" xfId="749"/>
    <cellStyle name="Celda de comprobación 2" xfId="750"/>
    <cellStyle name="Celda de comprobación 3" xfId="751"/>
    <cellStyle name="Celda de comprobación 4" xfId="752"/>
    <cellStyle name="Celda de comprobación 5" xfId="753"/>
    <cellStyle name="Celda de comprobación 6" xfId="754"/>
    <cellStyle name="Celda de comprobación 7" xfId="755"/>
    <cellStyle name="Celda de comprobación 8" xfId="756"/>
    <cellStyle name="Celda de comprobación 9" xfId="757"/>
    <cellStyle name="Celda de comprobación 9 10" xfId="758"/>
    <cellStyle name="Celda de comprobación 9 11" xfId="759"/>
    <cellStyle name="Celda de comprobación 9 12" xfId="760"/>
    <cellStyle name="Celda de comprobación 9 13" xfId="761"/>
    <cellStyle name="Celda de comprobación 9 14" xfId="762"/>
    <cellStyle name="Celda de comprobación 9 15" xfId="763"/>
    <cellStyle name="Celda de comprobación 9 16" xfId="764"/>
    <cellStyle name="Celda de comprobación 9 17" xfId="765"/>
    <cellStyle name="Celda de comprobación 9 18" xfId="766"/>
    <cellStyle name="Celda de comprobación 9 19" xfId="767"/>
    <cellStyle name="Celda de comprobación 9 2" xfId="768"/>
    <cellStyle name="Celda de comprobación 9 20" xfId="769"/>
    <cellStyle name="Celda de comprobación 9 21" xfId="770"/>
    <cellStyle name="Celda de comprobación 9 22" xfId="771"/>
    <cellStyle name="Celda de comprobación 9 3" xfId="772"/>
    <cellStyle name="Celda de comprobación 9 4" xfId="773"/>
    <cellStyle name="Celda de comprobación 9 5" xfId="774"/>
    <cellStyle name="Celda de comprobación 9 6" xfId="775"/>
    <cellStyle name="Celda de comprobación 9 7" xfId="776"/>
    <cellStyle name="Celda de comprobación 9 8" xfId="777"/>
    <cellStyle name="Celda de comprobación 9 9" xfId="778"/>
    <cellStyle name="Celda vinculada 10" xfId="779"/>
    <cellStyle name="Celda vinculada 11" xfId="780"/>
    <cellStyle name="Celda vinculada 12" xfId="781"/>
    <cellStyle name="Celda vinculada 13" xfId="782"/>
    <cellStyle name="Celda vinculada 14" xfId="783"/>
    <cellStyle name="Celda vinculada 15" xfId="784"/>
    <cellStyle name="Celda vinculada 16" xfId="785"/>
    <cellStyle name="Celda vinculada 17" xfId="786"/>
    <cellStyle name="Celda vinculada 18" xfId="787"/>
    <cellStyle name="Celda vinculada 2" xfId="788"/>
    <cellStyle name="Celda vinculada 3" xfId="789"/>
    <cellStyle name="Celda vinculada 4" xfId="790"/>
    <cellStyle name="Celda vinculada 5" xfId="791"/>
    <cellStyle name="Celda vinculada 6" xfId="792"/>
    <cellStyle name="Celda vinculada 7" xfId="793"/>
    <cellStyle name="Celda vinculada 8" xfId="794"/>
    <cellStyle name="Celda vinculada 9" xfId="795"/>
    <cellStyle name="Celda vinculada 9 10" xfId="796"/>
    <cellStyle name="Celda vinculada 9 11" xfId="797"/>
    <cellStyle name="Celda vinculada 9 12" xfId="798"/>
    <cellStyle name="Celda vinculada 9 13" xfId="799"/>
    <cellStyle name="Celda vinculada 9 14" xfId="800"/>
    <cellStyle name="Celda vinculada 9 15" xfId="801"/>
    <cellStyle name="Celda vinculada 9 16" xfId="802"/>
    <cellStyle name="Celda vinculada 9 17" xfId="803"/>
    <cellStyle name="Celda vinculada 9 18" xfId="804"/>
    <cellStyle name="Celda vinculada 9 19" xfId="805"/>
    <cellStyle name="Celda vinculada 9 2" xfId="806"/>
    <cellStyle name="Celda vinculada 9 20" xfId="807"/>
    <cellStyle name="Celda vinculada 9 21" xfId="808"/>
    <cellStyle name="Celda vinculada 9 22" xfId="809"/>
    <cellStyle name="Celda vinculada 9 3" xfId="810"/>
    <cellStyle name="Celda vinculada 9 4" xfId="811"/>
    <cellStyle name="Celda vinculada 9 5" xfId="812"/>
    <cellStyle name="Celda vinculada 9 6" xfId="813"/>
    <cellStyle name="Celda vinculada 9 7" xfId="814"/>
    <cellStyle name="Celda vinculada 9 8" xfId="815"/>
    <cellStyle name="Celda vinculada 9 9" xfId="816"/>
    <cellStyle name="Coma 2" xfId="817"/>
    <cellStyle name="Coma 2 2" xfId="818"/>
    <cellStyle name="Encabezado 4 10" xfId="857"/>
    <cellStyle name="Encabezado 4 11" xfId="858"/>
    <cellStyle name="Encabezado 4 12" xfId="859"/>
    <cellStyle name="Encabezado 4 13" xfId="860"/>
    <cellStyle name="Encabezado 4 14" xfId="861"/>
    <cellStyle name="Encabezado 4 15" xfId="862"/>
    <cellStyle name="Encabezado 4 16" xfId="863"/>
    <cellStyle name="Encabezado 4 17" xfId="864"/>
    <cellStyle name="Encabezado 4 18" xfId="865"/>
    <cellStyle name="Encabezado 4 2" xfId="866"/>
    <cellStyle name="Encabezado 4 3" xfId="867"/>
    <cellStyle name="Encabezado 4 4" xfId="868"/>
    <cellStyle name="Encabezado 4 5" xfId="869"/>
    <cellStyle name="Encabezado 4 6" xfId="870"/>
    <cellStyle name="Encabezado 4 7" xfId="871"/>
    <cellStyle name="Encabezado 4 8" xfId="872"/>
    <cellStyle name="Encabezado 4 9" xfId="873"/>
    <cellStyle name="Encabezado 4 9 10" xfId="874"/>
    <cellStyle name="Encabezado 4 9 11" xfId="875"/>
    <cellStyle name="Encabezado 4 9 12" xfId="876"/>
    <cellStyle name="Encabezado 4 9 13" xfId="877"/>
    <cellStyle name="Encabezado 4 9 14" xfId="878"/>
    <cellStyle name="Encabezado 4 9 15" xfId="879"/>
    <cellStyle name="Encabezado 4 9 16" xfId="880"/>
    <cellStyle name="Encabezado 4 9 17" xfId="881"/>
    <cellStyle name="Encabezado 4 9 18" xfId="882"/>
    <cellStyle name="Encabezado 4 9 19" xfId="883"/>
    <cellStyle name="Encabezado 4 9 2" xfId="884"/>
    <cellStyle name="Encabezado 4 9 20" xfId="885"/>
    <cellStyle name="Encabezado 4 9 21" xfId="886"/>
    <cellStyle name="Encabezado 4 9 22" xfId="887"/>
    <cellStyle name="Encabezado 4 9 3" xfId="888"/>
    <cellStyle name="Encabezado 4 9 4" xfId="889"/>
    <cellStyle name="Encabezado 4 9 5" xfId="890"/>
    <cellStyle name="Encabezado 4 9 6" xfId="891"/>
    <cellStyle name="Encabezado 4 9 7" xfId="892"/>
    <cellStyle name="Encabezado 4 9 8" xfId="893"/>
    <cellStyle name="Encabezado 4 9 9" xfId="894"/>
    <cellStyle name="Énfasis1 10" xfId="1531"/>
    <cellStyle name="Énfasis1 11" xfId="1532"/>
    <cellStyle name="Énfasis1 12" xfId="1533"/>
    <cellStyle name="Énfasis1 13" xfId="1534"/>
    <cellStyle name="Énfasis1 14" xfId="1535"/>
    <cellStyle name="Énfasis1 15" xfId="1536"/>
    <cellStyle name="Énfasis1 16" xfId="1537"/>
    <cellStyle name="Énfasis1 17" xfId="1538"/>
    <cellStyle name="Énfasis1 18" xfId="1539"/>
    <cellStyle name="Énfasis1 2" xfId="1540"/>
    <cellStyle name="Énfasis1 3" xfId="1541"/>
    <cellStyle name="Énfasis1 4" xfId="1542"/>
    <cellStyle name="Énfasis1 5" xfId="1543"/>
    <cellStyle name="Énfasis1 6" xfId="1544"/>
    <cellStyle name="Énfasis1 7" xfId="1545"/>
    <cellStyle name="Énfasis1 8" xfId="1546"/>
    <cellStyle name="Énfasis1 9" xfId="1547"/>
    <cellStyle name="Énfasis1 9 10" xfId="1548"/>
    <cellStyle name="Énfasis1 9 11" xfId="1549"/>
    <cellStyle name="Énfasis1 9 12" xfId="1550"/>
    <cellStyle name="Énfasis1 9 13" xfId="1551"/>
    <cellStyle name="Énfasis1 9 14" xfId="1552"/>
    <cellStyle name="Énfasis1 9 15" xfId="1553"/>
    <cellStyle name="Énfasis1 9 16" xfId="1554"/>
    <cellStyle name="Énfasis1 9 17" xfId="1555"/>
    <cellStyle name="Énfasis1 9 18" xfId="1556"/>
    <cellStyle name="Énfasis1 9 19" xfId="1557"/>
    <cellStyle name="Énfasis1 9 2" xfId="1558"/>
    <cellStyle name="Énfasis1 9 20" xfId="1559"/>
    <cellStyle name="Énfasis1 9 21" xfId="1560"/>
    <cellStyle name="Énfasis1 9 22" xfId="1561"/>
    <cellStyle name="Énfasis1 9 3" xfId="1562"/>
    <cellStyle name="Énfasis1 9 4" xfId="1563"/>
    <cellStyle name="Énfasis1 9 5" xfId="1564"/>
    <cellStyle name="Énfasis1 9 6" xfId="1565"/>
    <cellStyle name="Énfasis1 9 7" xfId="1566"/>
    <cellStyle name="Énfasis1 9 8" xfId="1567"/>
    <cellStyle name="Énfasis1 9 9" xfId="1568"/>
    <cellStyle name="Énfasis2 10" xfId="1569"/>
    <cellStyle name="Énfasis2 11" xfId="1570"/>
    <cellStyle name="Énfasis2 12" xfId="1571"/>
    <cellStyle name="Énfasis2 13" xfId="1572"/>
    <cellStyle name="Énfasis2 14" xfId="1573"/>
    <cellStyle name="Énfasis2 15" xfId="1574"/>
    <cellStyle name="Énfasis2 16" xfId="1575"/>
    <cellStyle name="Énfasis2 17" xfId="1576"/>
    <cellStyle name="Énfasis2 18" xfId="1577"/>
    <cellStyle name="Énfasis2 2" xfId="1578"/>
    <cellStyle name="Énfasis2 3" xfId="1579"/>
    <cellStyle name="Énfasis2 4" xfId="1580"/>
    <cellStyle name="Énfasis2 5" xfId="1581"/>
    <cellStyle name="Énfasis2 6" xfId="1582"/>
    <cellStyle name="Énfasis2 7" xfId="1583"/>
    <cellStyle name="Énfasis2 8" xfId="1584"/>
    <cellStyle name="Énfasis2 9" xfId="1585"/>
    <cellStyle name="Énfasis2 9 10" xfId="1586"/>
    <cellStyle name="Énfasis2 9 11" xfId="1587"/>
    <cellStyle name="Énfasis2 9 12" xfId="1588"/>
    <cellStyle name="Énfasis2 9 13" xfId="1589"/>
    <cellStyle name="Énfasis2 9 14" xfId="1590"/>
    <cellStyle name="Énfasis2 9 15" xfId="1591"/>
    <cellStyle name="Énfasis2 9 16" xfId="1592"/>
    <cellStyle name="Énfasis2 9 17" xfId="1593"/>
    <cellStyle name="Énfasis2 9 18" xfId="1594"/>
    <cellStyle name="Énfasis2 9 19" xfId="1595"/>
    <cellStyle name="Énfasis2 9 2" xfId="1596"/>
    <cellStyle name="Énfasis2 9 20" xfId="1597"/>
    <cellStyle name="Énfasis2 9 21" xfId="1598"/>
    <cellStyle name="Énfasis2 9 22" xfId="1599"/>
    <cellStyle name="Énfasis2 9 3" xfId="1600"/>
    <cellStyle name="Énfasis2 9 4" xfId="1601"/>
    <cellStyle name="Énfasis2 9 5" xfId="1602"/>
    <cellStyle name="Énfasis2 9 6" xfId="1603"/>
    <cellStyle name="Énfasis2 9 7" xfId="1604"/>
    <cellStyle name="Énfasis2 9 8" xfId="1605"/>
    <cellStyle name="Énfasis2 9 9" xfId="1606"/>
    <cellStyle name="Énfasis3 10" xfId="1607"/>
    <cellStyle name="Énfasis3 11" xfId="1608"/>
    <cellStyle name="Énfasis3 12" xfId="1609"/>
    <cellStyle name="Énfasis3 13" xfId="1610"/>
    <cellStyle name="Énfasis3 14" xfId="1611"/>
    <cellStyle name="Énfasis3 15" xfId="1612"/>
    <cellStyle name="Énfasis3 16" xfId="1613"/>
    <cellStyle name="Énfasis3 17" xfId="1614"/>
    <cellStyle name="Énfasis3 18" xfId="1615"/>
    <cellStyle name="Énfasis3 2" xfId="1616"/>
    <cellStyle name="Énfasis3 3" xfId="1617"/>
    <cellStyle name="Énfasis3 4" xfId="1618"/>
    <cellStyle name="Énfasis3 5" xfId="1619"/>
    <cellStyle name="Énfasis3 6" xfId="1620"/>
    <cellStyle name="Énfasis3 7" xfId="1621"/>
    <cellStyle name="Énfasis3 8" xfId="1622"/>
    <cellStyle name="Énfasis3 9" xfId="1623"/>
    <cellStyle name="Énfasis3 9 10" xfId="1624"/>
    <cellStyle name="Énfasis3 9 11" xfId="1625"/>
    <cellStyle name="Énfasis3 9 12" xfId="1626"/>
    <cellStyle name="Énfasis3 9 13" xfId="1627"/>
    <cellStyle name="Énfasis3 9 14" xfId="1628"/>
    <cellStyle name="Énfasis3 9 15" xfId="1629"/>
    <cellStyle name="Énfasis3 9 16" xfId="1630"/>
    <cellStyle name="Énfasis3 9 17" xfId="1631"/>
    <cellStyle name="Énfasis3 9 18" xfId="1632"/>
    <cellStyle name="Énfasis3 9 19" xfId="1633"/>
    <cellStyle name="Énfasis3 9 2" xfId="1634"/>
    <cellStyle name="Énfasis3 9 20" xfId="1635"/>
    <cellStyle name="Énfasis3 9 21" xfId="1636"/>
    <cellStyle name="Énfasis3 9 22" xfId="1637"/>
    <cellStyle name="Énfasis3 9 3" xfId="1638"/>
    <cellStyle name="Énfasis3 9 4" xfId="1639"/>
    <cellStyle name="Énfasis3 9 5" xfId="1640"/>
    <cellStyle name="Énfasis3 9 6" xfId="1641"/>
    <cellStyle name="Énfasis3 9 7" xfId="1642"/>
    <cellStyle name="Énfasis3 9 8" xfId="1643"/>
    <cellStyle name="Énfasis3 9 9" xfId="1644"/>
    <cellStyle name="Énfasis4 10" xfId="1645"/>
    <cellStyle name="Énfasis4 11" xfId="1646"/>
    <cellStyle name="Énfasis4 12" xfId="1647"/>
    <cellStyle name="Énfasis4 13" xfId="1648"/>
    <cellStyle name="Énfasis4 14" xfId="1649"/>
    <cellStyle name="Énfasis4 15" xfId="1650"/>
    <cellStyle name="Énfasis4 16" xfId="1651"/>
    <cellStyle name="Énfasis4 17" xfId="1652"/>
    <cellStyle name="Énfasis4 18" xfId="1653"/>
    <cellStyle name="Énfasis4 2" xfId="1654"/>
    <cellStyle name="Énfasis4 3" xfId="1655"/>
    <cellStyle name="Énfasis4 4" xfId="1656"/>
    <cellStyle name="Énfasis4 5" xfId="1657"/>
    <cellStyle name="Énfasis4 6" xfId="1658"/>
    <cellStyle name="Énfasis4 7" xfId="1659"/>
    <cellStyle name="Énfasis4 8" xfId="1660"/>
    <cellStyle name="Énfasis4 9" xfId="1661"/>
    <cellStyle name="Énfasis4 9 10" xfId="1662"/>
    <cellStyle name="Énfasis4 9 11" xfId="1663"/>
    <cellStyle name="Énfasis4 9 12" xfId="1664"/>
    <cellStyle name="Énfasis4 9 13" xfId="1665"/>
    <cellStyle name="Énfasis4 9 14" xfId="1666"/>
    <cellStyle name="Énfasis4 9 15" xfId="1667"/>
    <cellStyle name="Énfasis4 9 16" xfId="1668"/>
    <cellStyle name="Énfasis4 9 17" xfId="1669"/>
    <cellStyle name="Énfasis4 9 18" xfId="1670"/>
    <cellStyle name="Énfasis4 9 19" xfId="1671"/>
    <cellStyle name="Énfasis4 9 2" xfId="1672"/>
    <cellStyle name="Énfasis4 9 20" xfId="1673"/>
    <cellStyle name="Énfasis4 9 21" xfId="1674"/>
    <cellStyle name="Énfasis4 9 22" xfId="1675"/>
    <cellStyle name="Énfasis4 9 3" xfId="1676"/>
    <cellStyle name="Énfasis4 9 4" xfId="1677"/>
    <cellStyle name="Énfasis4 9 5" xfId="1678"/>
    <cellStyle name="Énfasis4 9 6" xfId="1679"/>
    <cellStyle name="Énfasis4 9 7" xfId="1680"/>
    <cellStyle name="Énfasis4 9 8" xfId="1681"/>
    <cellStyle name="Énfasis4 9 9" xfId="1682"/>
    <cellStyle name="Énfasis5 10" xfId="1683"/>
    <cellStyle name="Énfasis5 11" xfId="1684"/>
    <cellStyle name="Énfasis5 12" xfId="1685"/>
    <cellStyle name="Énfasis5 13" xfId="1686"/>
    <cellStyle name="Énfasis5 14" xfId="1687"/>
    <cellStyle name="Énfasis5 15" xfId="1688"/>
    <cellStyle name="Énfasis5 16" xfId="1689"/>
    <cellStyle name="Énfasis5 17" xfId="1690"/>
    <cellStyle name="Énfasis5 18" xfId="1691"/>
    <cellStyle name="Énfasis5 2" xfId="1692"/>
    <cellStyle name="Énfasis5 3" xfId="1693"/>
    <cellStyle name="Énfasis5 4" xfId="1694"/>
    <cellStyle name="Énfasis5 5" xfId="1695"/>
    <cellStyle name="Énfasis5 6" xfId="1696"/>
    <cellStyle name="Énfasis5 7" xfId="1697"/>
    <cellStyle name="Énfasis5 8" xfId="1698"/>
    <cellStyle name="Énfasis5 9" xfId="1699"/>
    <cellStyle name="Énfasis5 9 10" xfId="1700"/>
    <cellStyle name="Énfasis5 9 11" xfId="1701"/>
    <cellStyle name="Énfasis5 9 12" xfId="1702"/>
    <cellStyle name="Énfasis5 9 13" xfId="1703"/>
    <cellStyle name="Énfasis5 9 14" xfId="1704"/>
    <cellStyle name="Énfasis5 9 15" xfId="1705"/>
    <cellStyle name="Énfasis5 9 16" xfId="1706"/>
    <cellStyle name="Énfasis5 9 17" xfId="1707"/>
    <cellStyle name="Énfasis5 9 18" xfId="1708"/>
    <cellStyle name="Énfasis5 9 19" xfId="1709"/>
    <cellStyle name="Énfasis5 9 2" xfId="1710"/>
    <cellStyle name="Énfasis5 9 20" xfId="1711"/>
    <cellStyle name="Énfasis5 9 21" xfId="1712"/>
    <cellStyle name="Énfasis5 9 22" xfId="1713"/>
    <cellStyle name="Énfasis5 9 3" xfId="1714"/>
    <cellStyle name="Énfasis5 9 4" xfId="1715"/>
    <cellStyle name="Énfasis5 9 5" xfId="1716"/>
    <cellStyle name="Énfasis5 9 6" xfId="1717"/>
    <cellStyle name="Énfasis5 9 7" xfId="1718"/>
    <cellStyle name="Énfasis5 9 8" xfId="1719"/>
    <cellStyle name="Énfasis5 9 9" xfId="1720"/>
    <cellStyle name="Énfasis6 10" xfId="1721"/>
    <cellStyle name="Énfasis6 11" xfId="1722"/>
    <cellStyle name="Énfasis6 12" xfId="1723"/>
    <cellStyle name="Énfasis6 13" xfId="1724"/>
    <cellStyle name="Énfasis6 14" xfId="1725"/>
    <cellStyle name="Énfasis6 15" xfId="1726"/>
    <cellStyle name="Énfasis6 16" xfId="1727"/>
    <cellStyle name="Énfasis6 17" xfId="1728"/>
    <cellStyle name="Énfasis6 18" xfId="1729"/>
    <cellStyle name="Énfasis6 2" xfId="1730"/>
    <cellStyle name="Énfasis6 3" xfId="1731"/>
    <cellStyle name="Énfasis6 4" xfId="1732"/>
    <cellStyle name="Énfasis6 5" xfId="1733"/>
    <cellStyle name="Énfasis6 6" xfId="1734"/>
    <cellStyle name="Énfasis6 7" xfId="1735"/>
    <cellStyle name="Énfasis6 8" xfId="1736"/>
    <cellStyle name="Énfasis6 9" xfId="1737"/>
    <cellStyle name="Énfasis6 9 10" xfId="1738"/>
    <cellStyle name="Énfasis6 9 11" xfId="1739"/>
    <cellStyle name="Énfasis6 9 12" xfId="1740"/>
    <cellStyle name="Énfasis6 9 13" xfId="1741"/>
    <cellStyle name="Énfasis6 9 14" xfId="1742"/>
    <cellStyle name="Énfasis6 9 15" xfId="1743"/>
    <cellStyle name="Énfasis6 9 16" xfId="1744"/>
    <cellStyle name="Énfasis6 9 17" xfId="1745"/>
    <cellStyle name="Énfasis6 9 18" xfId="1746"/>
    <cellStyle name="Énfasis6 9 19" xfId="1747"/>
    <cellStyle name="Énfasis6 9 2" xfId="1748"/>
    <cellStyle name="Énfasis6 9 20" xfId="1749"/>
    <cellStyle name="Énfasis6 9 21" xfId="1750"/>
    <cellStyle name="Énfasis6 9 22" xfId="1751"/>
    <cellStyle name="Énfasis6 9 3" xfId="1752"/>
    <cellStyle name="Énfasis6 9 4" xfId="1753"/>
    <cellStyle name="Énfasis6 9 5" xfId="1754"/>
    <cellStyle name="Énfasis6 9 6" xfId="1755"/>
    <cellStyle name="Énfasis6 9 7" xfId="1756"/>
    <cellStyle name="Énfasis6 9 8" xfId="1757"/>
    <cellStyle name="Énfasis6 9 9" xfId="1758"/>
    <cellStyle name="Entrada 10" xfId="895"/>
    <cellStyle name="Entrada 11" xfId="896"/>
    <cellStyle name="Entrada 12" xfId="897"/>
    <cellStyle name="Entrada 13" xfId="898"/>
    <cellStyle name="Entrada 14" xfId="899"/>
    <cellStyle name="Entrada 15" xfId="900"/>
    <cellStyle name="Entrada 16" xfId="901"/>
    <cellStyle name="Entrada 17" xfId="902"/>
    <cellStyle name="Entrada 18" xfId="903"/>
    <cellStyle name="Entrada 2" xfId="904"/>
    <cellStyle name="Entrada 3" xfId="905"/>
    <cellStyle name="Entrada 4" xfId="906"/>
    <cellStyle name="Entrada 5" xfId="907"/>
    <cellStyle name="Entrada 6" xfId="908"/>
    <cellStyle name="Entrada 7" xfId="909"/>
    <cellStyle name="Entrada 8" xfId="910"/>
    <cellStyle name="Entrada 9" xfId="911"/>
    <cellStyle name="Entrada 9 10" xfId="912"/>
    <cellStyle name="Entrada 9 11" xfId="913"/>
    <cellStyle name="Entrada 9 12" xfId="914"/>
    <cellStyle name="Entrada 9 13" xfId="915"/>
    <cellStyle name="Entrada 9 14" xfId="916"/>
    <cellStyle name="Entrada 9 15" xfId="917"/>
    <cellStyle name="Entrada 9 16" xfId="918"/>
    <cellStyle name="Entrada 9 17" xfId="919"/>
    <cellStyle name="Entrada 9 18" xfId="920"/>
    <cellStyle name="Entrada 9 19" xfId="921"/>
    <cellStyle name="Entrada 9 2" xfId="922"/>
    <cellStyle name="Entrada 9 20" xfId="923"/>
    <cellStyle name="Entrada 9 21" xfId="924"/>
    <cellStyle name="Entrada 9 22" xfId="925"/>
    <cellStyle name="Entrada 9 3" xfId="926"/>
    <cellStyle name="Entrada 9 4" xfId="927"/>
    <cellStyle name="Entrada 9 5" xfId="928"/>
    <cellStyle name="Entrada 9 6" xfId="929"/>
    <cellStyle name="Entrada 9 7" xfId="930"/>
    <cellStyle name="Entrada 9 8" xfId="931"/>
    <cellStyle name="Entrada 9 9" xfId="932"/>
    <cellStyle name="Euro" xfId="933"/>
    <cellStyle name="Euro 10" xfId="934"/>
    <cellStyle name="Euro 11" xfId="935"/>
    <cellStyle name="Euro 12" xfId="936"/>
    <cellStyle name="Euro 13" xfId="937"/>
    <cellStyle name="Euro 14" xfId="938"/>
    <cellStyle name="Euro 15" xfId="939"/>
    <cellStyle name="Euro 16" xfId="940"/>
    <cellStyle name="Euro 17" xfId="941"/>
    <cellStyle name="Euro 18" xfId="942"/>
    <cellStyle name="Euro 19" xfId="943"/>
    <cellStyle name="Euro 2" xfId="944"/>
    <cellStyle name="Euro 20" xfId="945"/>
    <cellStyle name="Euro 21" xfId="946"/>
    <cellStyle name="Euro 22" xfId="947"/>
    <cellStyle name="Euro 23" xfId="948"/>
    <cellStyle name="Euro 24" xfId="949"/>
    <cellStyle name="Euro 25" xfId="950"/>
    <cellStyle name="Euro 26" xfId="951"/>
    <cellStyle name="Euro 27" xfId="952"/>
    <cellStyle name="Euro 28" xfId="953"/>
    <cellStyle name="Euro 29" xfId="954"/>
    <cellStyle name="Euro 3" xfId="955"/>
    <cellStyle name="Euro 4" xfId="956"/>
    <cellStyle name="Euro 5" xfId="957"/>
    <cellStyle name="Euro 6" xfId="958"/>
    <cellStyle name="Euro 7" xfId="959"/>
    <cellStyle name="Euro 8" xfId="960"/>
    <cellStyle name="Euro 9" xfId="961"/>
    <cellStyle name="Hipervínculo 2" xfId="962"/>
    <cellStyle name="Hipervínculo 31" xfId="963"/>
    <cellStyle name="Incorrecto 10" xfId="964"/>
    <cellStyle name="Incorrecto 11" xfId="965"/>
    <cellStyle name="Incorrecto 12" xfId="966"/>
    <cellStyle name="Incorrecto 13" xfId="967"/>
    <cellStyle name="Incorrecto 14" xfId="968"/>
    <cellStyle name="Incorrecto 15" xfId="969"/>
    <cellStyle name="Incorrecto 16" xfId="970"/>
    <cellStyle name="Incorrecto 17" xfId="971"/>
    <cellStyle name="Incorrecto 18" xfId="972"/>
    <cellStyle name="Incorrecto 2" xfId="973"/>
    <cellStyle name="Incorrecto 3" xfId="974"/>
    <cellStyle name="Incorrecto 4" xfId="975"/>
    <cellStyle name="Incorrecto 5" xfId="976"/>
    <cellStyle name="Incorrecto 6" xfId="977"/>
    <cellStyle name="Incorrecto 7" xfId="978"/>
    <cellStyle name="Incorrecto 8" xfId="979"/>
    <cellStyle name="Incorrecto 9" xfId="980"/>
    <cellStyle name="Incorrecto 9 10" xfId="981"/>
    <cellStyle name="Incorrecto 9 11" xfId="982"/>
    <cellStyle name="Incorrecto 9 12" xfId="983"/>
    <cellStyle name="Incorrecto 9 13" xfId="984"/>
    <cellStyle name="Incorrecto 9 14" xfId="985"/>
    <cellStyle name="Incorrecto 9 15" xfId="986"/>
    <cellStyle name="Incorrecto 9 16" xfId="987"/>
    <cellStyle name="Incorrecto 9 17" xfId="988"/>
    <cellStyle name="Incorrecto 9 18" xfId="989"/>
    <cellStyle name="Incorrecto 9 19" xfId="990"/>
    <cellStyle name="Incorrecto 9 2" xfId="991"/>
    <cellStyle name="Incorrecto 9 20" xfId="992"/>
    <cellStyle name="Incorrecto 9 21" xfId="993"/>
    <cellStyle name="Incorrecto 9 22" xfId="994"/>
    <cellStyle name="Incorrecto 9 3" xfId="995"/>
    <cellStyle name="Incorrecto 9 4" xfId="996"/>
    <cellStyle name="Incorrecto 9 5" xfId="997"/>
    <cellStyle name="Incorrecto 9 6" xfId="998"/>
    <cellStyle name="Incorrecto 9 7" xfId="999"/>
    <cellStyle name="Incorrecto 9 8" xfId="1000"/>
    <cellStyle name="Incorrecto 9 9" xfId="1001"/>
    <cellStyle name="Millares" xfId="1" builtinId="3"/>
    <cellStyle name="Millares [0] 2" xfId="1034"/>
    <cellStyle name="Millares 2" xfId="1002"/>
    <cellStyle name="Millares 2 10" xfId="1003"/>
    <cellStyle name="Millares 2 11" xfId="1004"/>
    <cellStyle name="Millares 2 12" xfId="1005"/>
    <cellStyle name="Millares 2 13" xfId="1006"/>
    <cellStyle name="Millares 2 13 2" xfId="1007"/>
    <cellStyle name="Millares 2 13 2 2" xfId="1008"/>
    <cellStyle name="Millares 2 13 2 2 2" xfId="1009"/>
    <cellStyle name="Millares 2 14" xfId="1010"/>
    <cellStyle name="Millares 2 2" xfId="1011"/>
    <cellStyle name="Millares 2 2 2" xfId="1012"/>
    <cellStyle name="Millares 2 2 3" xfId="1013"/>
    <cellStyle name="Millares 2 2 4" xfId="1014"/>
    <cellStyle name="Millares 2 3" xfId="1015"/>
    <cellStyle name="Millares 2 4" xfId="1016"/>
    <cellStyle name="Millares 2 5" xfId="1017"/>
    <cellStyle name="Millares 2 6" xfId="1018"/>
    <cellStyle name="Millares 2 7" xfId="1019"/>
    <cellStyle name="Millares 2 8" xfId="1020"/>
    <cellStyle name="Millares 2 9" xfId="1021"/>
    <cellStyle name="Millares 3" xfId="1022"/>
    <cellStyle name="Millares 3 2" xfId="1023"/>
    <cellStyle name="Millares 3 3" xfId="1024"/>
    <cellStyle name="Millares 4" xfId="1025"/>
    <cellStyle name="Millares 4 2" xfId="1026"/>
    <cellStyle name="Millares 4 2 2" xfId="1027"/>
    <cellStyle name="Millares 4 2 2 2" xfId="1028"/>
    <cellStyle name="Millares 4 3" xfId="1029"/>
    <cellStyle name="Millares 5" xfId="1030"/>
    <cellStyle name="Millares 6" xfId="1031"/>
    <cellStyle name="Millares 7" xfId="1032"/>
    <cellStyle name="Millares 8" xfId="1033"/>
    <cellStyle name="Moneda 2" xfId="1035"/>
    <cellStyle name="Moneda 2 2" xfId="1036"/>
    <cellStyle name="Moneda 2 3" xfId="1037"/>
    <cellStyle name="Neutral 10" xfId="1038"/>
    <cellStyle name="Neutral 11" xfId="1039"/>
    <cellStyle name="Neutral 12" xfId="1040"/>
    <cellStyle name="Neutral 13" xfId="1041"/>
    <cellStyle name="Neutral 14" xfId="1042"/>
    <cellStyle name="Neutral 15" xfId="1043"/>
    <cellStyle name="Neutral 16" xfId="1044"/>
    <cellStyle name="Neutral 2" xfId="1045"/>
    <cellStyle name="Neutral 3" xfId="1046"/>
    <cellStyle name="Neutral 4" xfId="1047"/>
    <cellStyle name="Neutral 5" xfId="1048"/>
    <cellStyle name="Neutral 6" xfId="1049"/>
    <cellStyle name="Neutral 7" xfId="1050"/>
    <cellStyle name="Neutral 8" xfId="1051"/>
    <cellStyle name="Neutral 9" xfId="1052"/>
    <cellStyle name="Normal" xfId="0" builtinId="0"/>
    <cellStyle name="Normal 10" xfId="1053"/>
    <cellStyle name="Normal 10 2" xfId="1054"/>
    <cellStyle name="Normal 11" xfId="1055"/>
    <cellStyle name="Normal 11 2" xfId="1056"/>
    <cellStyle name="Normal 110" xfId="1057"/>
    <cellStyle name="Normal 112" xfId="1058"/>
    <cellStyle name="Normal 113" xfId="1059"/>
    <cellStyle name="Normal 115" xfId="1060"/>
    <cellStyle name="Normal 12" xfId="1061"/>
    <cellStyle name="Normal 12 2" xfId="1062"/>
    <cellStyle name="Normal 13" xfId="1063"/>
    <cellStyle name="Normal 13 2" xfId="1064"/>
    <cellStyle name="Normal 14" xfId="1065"/>
    <cellStyle name="Normal 14 2" xfId="1066"/>
    <cellStyle name="Normal 15" xfId="1067"/>
    <cellStyle name="Normal 15 2" xfId="1068"/>
    <cellStyle name="Normal 16" xfId="1069"/>
    <cellStyle name="Normal 16 2" xfId="1070"/>
    <cellStyle name="Normal 17" xfId="1071"/>
    <cellStyle name="Normal 17 2" xfId="1072"/>
    <cellStyle name="Normal 18 2" xfId="1073"/>
    <cellStyle name="Normal 19" xfId="1074"/>
    <cellStyle name="Normal 19 2" xfId="1075"/>
    <cellStyle name="Normal 2" xfId="1076"/>
    <cellStyle name="Normal 2 10" xfId="1077"/>
    <cellStyle name="Normal 2 11" xfId="1078"/>
    <cellStyle name="Normal 2 12" xfId="1079"/>
    <cellStyle name="Normal 2 2" xfId="1080"/>
    <cellStyle name="Normal 2 2 2" xfId="1081"/>
    <cellStyle name="Normal 2 2 3" xfId="1082"/>
    <cellStyle name="Normal 2 2 4" xfId="1083"/>
    <cellStyle name="Normal 2 2 5" xfId="1084"/>
    <cellStyle name="Normal 2 3" xfId="1085"/>
    <cellStyle name="Normal 2 4" xfId="1086"/>
    <cellStyle name="Normal 2 5" xfId="1087"/>
    <cellStyle name="Normal 2 6" xfId="1088"/>
    <cellStyle name="Normal 2 7" xfId="1089"/>
    <cellStyle name="Normal 2 8" xfId="1090"/>
    <cellStyle name="Normal 2 9" xfId="1091"/>
    <cellStyle name="Normal 20 2" xfId="1092"/>
    <cellStyle name="Normal 21 2" xfId="1093"/>
    <cellStyle name="Normal 22 2" xfId="1094"/>
    <cellStyle name="Normal 23 2" xfId="1095"/>
    <cellStyle name="Normal 24 2" xfId="1096"/>
    <cellStyle name="Normal 25 2" xfId="1097"/>
    <cellStyle name="Normal 3" xfId="1098"/>
    <cellStyle name="Normal 3 10" xfId="1099"/>
    <cellStyle name="Normal 3 11" xfId="1100"/>
    <cellStyle name="Normal 3 12" xfId="1101"/>
    <cellStyle name="Normal 3 13" xfId="1102"/>
    <cellStyle name="Normal 3 14" xfId="1103"/>
    <cellStyle name="Normal 3 15" xfId="1104"/>
    <cellStyle name="Normal 3 16" xfId="1105"/>
    <cellStyle name="Normal 3 17" xfId="1106"/>
    <cellStyle name="Normal 3 18" xfId="1107"/>
    <cellStyle name="Normal 3 19" xfId="1108"/>
    <cellStyle name="Normal 3 2" xfId="1109"/>
    <cellStyle name="Normal 3 20" xfId="1110"/>
    <cellStyle name="Normal 3 21" xfId="1111"/>
    <cellStyle name="Normal 3 3" xfId="1112"/>
    <cellStyle name="Normal 3 4" xfId="1113"/>
    <cellStyle name="Normal 3 5" xfId="1114"/>
    <cellStyle name="Normal 3 6" xfId="1115"/>
    <cellStyle name="Normal 3 7" xfId="1116"/>
    <cellStyle name="Normal 3 8" xfId="1117"/>
    <cellStyle name="Normal 3 9" xfId="1118"/>
    <cellStyle name="Normal 3_PLAN DE ACTIVIDADES 10 DE ABRIL RURALIDAD" xfId="1119"/>
    <cellStyle name="Normal 4" xfId="1120"/>
    <cellStyle name="Normal 4 10" xfId="1121"/>
    <cellStyle name="Normal 4 11" xfId="1122"/>
    <cellStyle name="Normal 4 12" xfId="1123"/>
    <cellStyle name="Normal 4 13" xfId="1124"/>
    <cellStyle name="Normal 4 14" xfId="1125"/>
    <cellStyle name="Normal 4 15" xfId="1126"/>
    <cellStyle name="Normal 4 16" xfId="1127"/>
    <cellStyle name="Normal 4 17" xfId="1128"/>
    <cellStyle name="Normal 4 18" xfId="1129"/>
    <cellStyle name="Normal 4 19" xfId="1130"/>
    <cellStyle name="Normal 4 2" xfId="1131"/>
    <cellStyle name="Normal 4 20" xfId="1132"/>
    <cellStyle name="Normal 4 21" xfId="1133"/>
    <cellStyle name="Normal 4 3" xfId="1134"/>
    <cellStyle name="Normal 4 4" xfId="1135"/>
    <cellStyle name="Normal 4 5" xfId="1136"/>
    <cellStyle name="Normal 4 6" xfId="1137"/>
    <cellStyle name="Normal 4 7" xfId="1138"/>
    <cellStyle name="Normal 4 8" xfId="1139"/>
    <cellStyle name="Normal 4 9" xfId="1140"/>
    <cellStyle name="Normal 47" xfId="1141"/>
    <cellStyle name="Normal 48" xfId="1142"/>
    <cellStyle name="Normal 5" xfId="1143"/>
    <cellStyle name="Normal 5 10" xfId="1144"/>
    <cellStyle name="Normal 5 11" xfId="1145"/>
    <cellStyle name="Normal 5 12" xfId="1146"/>
    <cellStyle name="Normal 5 13" xfId="1147"/>
    <cellStyle name="Normal 5 14" xfId="1148"/>
    <cellStyle name="Normal 5 15" xfId="1149"/>
    <cellStyle name="Normal 5 16" xfId="1150"/>
    <cellStyle name="Normal 5 17" xfId="1151"/>
    <cellStyle name="Normal 5 18" xfId="1152"/>
    <cellStyle name="Normal 5 19" xfId="1153"/>
    <cellStyle name="Normal 5 2" xfId="1154"/>
    <cellStyle name="Normal 5 20" xfId="1155"/>
    <cellStyle name="Normal 5 21" xfId="1156"/>
    <cellStyle name="Normal 5 3" xfId="1157"/>
    <cellStyle name="Normal 5 4" xfId="1158"/>
    <cellStyle name="Normal 5 5" xfId="1159"/>
    <cellStyle name="Normal 5 6" xfId="1160"/>
    <cellStyle name="Normal 5 7" xfId="1161"/>
    <cellStyle name="Normal 5 8" xfId="1162"/>
    <cellStyle name="Normal 5 9" xfId="1163"/>
    <cellStyle name="Normal 53" xfId="1164"/>
    <cellStyle name="Normal 54" xfId="1165"/>
    <cellStyle name="Normal 55" xfId="1166"/>
    <cellStyle name="Normal 56" xfId="1167"/>
    <cellStyle name="Normal 57" xfId="1168"/>
    <cellStyle name="Normal 58" xfId="1169"/>
    <cellStyle name="Normal 59" xfId="1170"/>
    <cellStyle name="Normal 6" xfId="1171"/>
    <cellStyle name="Normal 6 2" xfId="1172"/>
    <cellStyle name="Normal 61" xfId="1173"/>
    <cellStyle name="Normal 65" xfId="1174"/>
    <cellStyle name="Normal 66" xfId="1175"/>
    <cellStyle name="Normal 69" xfId="1176"/>
    <cellStyle name="Normal 7" xfId="1177"/>
    <cellStyle name="Normal 7 2" xfId="1178"/>
    <cellStyle name="Normal 70" xfId="1179"/>
    <cellStyle name="Normal 75" xfId="1180"/>
    <cellStyle name="Normal 76" xfId="1181"/>
    <cellStyle name="Normal 77" xfId="1182"/>
    <cellStyle name="Normal 78" xfId="1183"/>
    <cellStyle name="Normal 79" xfId="1184"/>
    <cellStyle name="Normal 8" xfId="1185"/>
    <cellStyle name="Normal 8 2" xfId="1186"/>
    <cellStyle name="Normal 8 3" xfId="1187"/>
    <cellStyle name="Normal 80" xfId="1188"/>
    <cellStyle name="Normal 81" xfId="1189"/>
    <cellStyle name="Normal 82" xfId="1190"/>
    <cellStyle name="Normal 87" xfId="1191"/>
    <cellStyle name="Normal 89" xfId="1192"/>
    <cellStyle name="Normal 9" xfId="1193"/>
    <cellStyle name="Normal 9 2" xfId="1194"/>
    <cellStyle name="Normal 97" xfId="1195"/>
    <cellStyle name="Normal 99" xfId="1196"/>
    <cellStyle name="Notas 10" xfId="1197"/>
    <cellStyle name="Notas 11" xfId="1198"/>
    <cellStyle name="Notas 12" xfId="1199"/>
    <cellStyle name="Notas 13" xfId="1200"/>
    <cellStyle name="Notas 14" xfId="1201"/>
    <cellStyle name="Notas 15" xfId="1202"/>
    <cellStyle name="Notas 16" xfId="1203"/>
    <cellStyle name="Notas 17" xfId="1204"/>
    <cellStyle name="Notas 18" xfId="1205"/>
    <cellStyle name="Notas 19" xfId="1206"/>
    <cellStyle name="Notas 2" xfId="1207"/>
    <cellStyle name="Notas 2 2" xfId="1208"/>
    <cellStyle name="Notas 2 3" xfId="1209"/>
    <cellStyle name="Notas 2 4" xfId="1210"/>
    <cellStyle name="Notas 20" xfId="1211"/>
    <cellStyle name="Notas 21" xfId="1212"/>
    <cellStyle name="Notas 22" xfId="1213"/>
    <cellStyle name="Notas 3" xfId="1214"/>
    <cellStyle name="Notas 4" xfId="1215"/>
    <cellStyle name="Notas 5" xfId="1216"/>
    <cellStyle name="Notas 6" xfId="1217"/>
    <cellStyle name="Notas 7" xfId="1218"/>
    <cellStyle name="Notas 8" xfId="1219"/>
    <cellStyle name="Notas 9" xfId="1220"/>
    <cellStyle name="Notas 9 10" xfId="1221"/>
    <cellStyle name="Notas 9 11" xfId="1222"/>
    <cellStyle name="Notas 9 12" xfId="1223"/>
    <cellStyle name="Notas 9 13" xfId="1224"/>
    <cellStyle name="Notas 9 14" xfId="1225"/>
    <cellStyle name="Notas 9 15" xfId="1226"/>
    <cellStyle name="Notas 9 16" xfId="1227"/>
    <cellStyle name="Notas 9 17" xfId="1228"/>
    <cellStyle name="Notas 9 18" xfId="1229"/>
    <cellStyle name="Notas 9 19" xfId="1230"/>
    <cellStyle name="Notas 9 2" xfId="1231"/>
    <cellStyle name="Notas 9 20" xfId="1232"/>
    <cellStyle name="Notas 9 21" xfId="1233"/>
    <cellStyle name="Notas 9 22" xfId="1234"/>
    <cellStyle name="Notas 9 3" xfId="1235"/>
    <cellStyle name="Notas 9 4" xfId="1236"/>
    <cellStyle name="Notas 9 5" xfId="1237"/>
    <cellStyle name="Notas 9 6" xfId="1238"/>
    <cellStyle name="Notas 9 7" xfId="1239"/>
    <cellStyle name="Notas 9 8" xfId="1240"/>
    <cellStyle name="Notas 9 9" xfId="1241"/>
    <cellStyle name="Porcentaje" xfId="2" builtinId="5"/>
    <cellStyle name="Porcentaje 2" xfId="1242"/>
    <cellStyle name="Porcentaje 3" xfId="1243"/>
    <cellStyle name="Porcentual 2" xfId="1244"/>
    <cellStyle name="Porcentual 2 2" xfId="1245"/>
    <cellStyle name="Porcentual 2 3" xfId="1246"/>
    <cellStyle name="Porcentual 2 4" xfId="1247"/>
    <cellStyle name="Porcentual 3" xfId="1248"/>
    <cellStyle name="Salida 10" xfId="1249"/>
    <cellStyle name="Salida 11" xfId="1250"/>
    <cellStyle name="Salida 12" xfId="1251"/>
    <cellStyle name="Salida 13" xfId="1252"/>
    <cellStyle name="Salida 14" xfId="1253"/>
    <cellStyle name="Salida 15" xfId="1254"/>
    <cellStyle name="Salida 16" xfId="1255"/>
    <cellStyle name="Salida 17" xfId="1256"/>
    <cellStyle name="Salida 18" xfId="1257"/>
    <cellStyle name="Salida 2" xfId="1258"/>
    <cellStyle name="Salida 3" xfId="1259"/>
    <cellStyle name="Salida 4" xfId="1260"/>
    <cellStyle name="Salida 5" xfId="1261"/>
    <cellStyle name="Salida 6" xfId="1262"/>
    <cellStyle name="Salida 7" xfId="1263"/>
    <cellStyle name="Salida 8" xfId="1264"/>
    <cellStyle name="Salida 9" xfId="1265"/>
    <cellStyle name="Salida 9 10" xfId="1266"/>
    <cellStyle name="Salida 9 11" xfId="1267"/>
    <cellStyle name="Salida 9 12" xfId="1268"/>
    <cellStyle name="Salida 9 13" xfId="1269"/>
    <cellStyle name="Salida 9 14" xfId="1270"/>
    <cellStyle name="Salida 9 15" xfId="1271"/>
    <cellStyle name="Salida 9 16" xfId="1272"/>
    <cellStyle name="Salida 9 17" xfId="1273"/>
    <cellStyle name="Salida 9 18" xfId="1274"/>
    <cellStyle name="Salida 9 19" xfId="1275"/>
    <cellStyle name="Salida 9 2" xfId="1276"/>
    <cellStyle name="Salida 9 20" xfId="1277"/>
    <cellStyle name="Salida 9 21" xfId="1278"/>
    <cellStyle name="Salida 9 22" xfId="1279"/>
    <cellStyle name="Salida 9 3" xfId="1280"/>
    <cellStyle name="Salida 9 4" xfId="1281"/>
    <cellStyle name="Salida 9 5" xfId="1282"/>
    <cellStyle name="Salida 9 6" xfId="1283"/>
    <cellStyle name="Salida 9 7" xfId="1284"/>
    <cellStyle name="Salida 9 8" xfId="1285"/>
    <cellStyle name="Salida 9 9" xfId="1286"/>
    <cellStyle name="Texto de advertencia 10" xfId="1287"/>
    <cellStyle name="Texto de advertencia 11" xfId="1288"/>
    <cellStyle name="Texto de advertencia 12" xfId="1289"/>
    <cellStyle name="Texto de advertencia 13" xfId="1290"/>
    <cellStyle name="Texto de advertencia 14" xfId="1291"/>
    <cellStyle name="Texto de advertencia 15" xfId="1292"/>
    <cellStyle name="Texto de advertencia 16" xfId="1293"/>
    <cellStyle name="Texto de advertencia 17" xfId="1294"/>
    <cellStyle name="Texto de advertencia 18" xfId="1295"/>
    <cellStyle name="Texto de advertencia 2" xfId="1296"/>
    <cellStyle name="Texto de advertencia 3" xfId="1297"/>
    <cellStyle name="Texto de advertencia 4" xfId="1298"/>
    <cellStyle name="Texto de advertencia 5" xfId="1299"/>
    <cellStyle name="Texto de advertencia 6" xfId="1300"/>
    <cellStyle name="Texto de advertencia 7" xfId="1301"/>
    <cellStyle name="Texto de advertencia 8" xfId="1302"/>
    <cellStyle name="Texto de advertencia 9" xfId="1303"/>
    <cellStyle name="Texto de advertencia 9 10" xfId="1304"/>
    <cellStyle name="Texto de advertencia 9 11" xfId="1305"/>
    <cellStyle name="Texto de advertencia 9 12" xfId="1306"/>
    <cellStyle name="Texto de advertencia 9 13" xfId="1307"/>
    <cellStyle name="Texto de advertencia 9 14" xfId="1308"/>
    <cellStyle name="Texto de advertencia 9 15" xfId="1309"/>
    <cellStyle name="Texto de advertencia 9 16" xfId="1310"/>
    <cellStyle name="Texto de advertencia 9 17" xfId="1311"/>
    <cellStyle name="Texto de advertencia 9 18" xfId="1312"/>
    <cellStyle name="Texto de advertencia 9 19" xfId="1313"/>
    <cellStyle name="Texto de advertencia 9 2" xfId="1314"/>
    <cellStyle name="Texto de advertencia 9 20" xfId="1315"/>
    <cellStyle name="Texto de advertencia 9 21" xfId="1316"/>
    <cellStyle name="Texto de advertencia 9 22" xfId="1317"/>
    <cellStyle name="Texto de advertencia 9 3" xfId="1318"/>
    <cellStyle name="Texto de advertencia 9 4" xfId="1319"/>
    <cellStyle name="Texto de advertencia 9 5" xfId="1320"/>
    <cellStyle name="Texto de advertencia 9 6" xfId="1321"/>
    <cellStyle name="Texto de advertencia 9 7" xfId="1322"/>
    <cellStyle name="Texto de advertencia 9 8" xfId="1323"/>
    <cellStyle name="Texto de advertencia 9 9" xfId="1324"/>
    <cellStyle name="Texto explicativo 10" xfId="1325"/>
    <cellStyle name="Texto explicativo 11" xfId="1326"/>
    <cellStyle name="Texto explicativo 12" xfId="1327"/>
    <cellStyle name="Texto explicativo 13" xfId="1328"/>
    <cellStyle name="Texto explicativo 14" xfId="1329"/>
    <cellStyle name="Texto explicativo 15" xfId="1330"/>
    <cellStyle name="Texto explicativo 16" xfId="1331"/>
    <cellStyle name="Texto explicativo 17" xfId="1332"/>
    <cellStyle name="Texto explicativo 18" xfId="1333"/>
    <cellStyle name="Texto explicativo 2" xfId="1334"/>
    <cellStyle name="Texto explicativo 3" xfId="1335"/>
    <cellStyle name="Texto explicativo 4" xfId="1336"/>
    <cellStyle name="Texto explicativo 5" xfId="1337"/>
    <cellStyle name="Texto explicativo 6" xfId="1338"/>
    <cellStyle name="Texto explicativo 7" xfId="1339"/>
    <cellStyle name="Texto explicativo 8" xfId="1340"/>
    <cellStyle name="Texto explicativo 9" xfId="1341"/>
    <cellStyle name="Texto explicativo 9 10" xfId="1342"/>
    <cellStyle name="Texto explicativo 9 11" xfId="1343"/>
    <cellStyle name="Texto explicativo 9 12" xfId="1344"/>
    <cellStyle name="Texto explicativo 9 13" xfId="1345"/>
    <cellStyle name="Texto explicativo 9 14" xfId="1346"/>
    <cellStyle name="Texto explicativo 9 15" xfId="1347"/>
    <cellStyle name="Texto explicativo 9 16" xfId="1348"/>
    <cellStyle name="Texto explicativo 9 17" xfId="1349"/>
    <cellStyle name="Texto explicativo 9 18" xfId="1350"/>
    <cellStyle name="Texto explicativo 9 19" xfId="1351"/>
    <cellStyle name="Texto explicativo 9 2" xfId="1352"/>
    <cellStyle name="Texto explicativo 9 20" xfId="1353"/>
    <cellStyle name="Texto explicativo 9 21" xfId="1354"/>
    <cellStyle name="Texto explicativo 9 22" xfId="1355"/>
    <cellStyle name="Texto explicativo 9 3" xfId="1356"/>
    <cellStyle name="Texto explicativo 9 4" xfId="1357"/>
    <cellStyle name="Texto explicativo 9 5" xfId="1358"/>
    <cellStyle name="Texto explicativo 9 6" xfId="1359"/>
    <cellStyle name="Texto explicativo 9 7" xfId="1360"/>
    <cellStyle name="Texto explicativo 9 8" xfId="1361"/>
    <cellStyle name="Texto explicativo 9 9" xfId="1362"/>
    <cellStyle name="Título 1 10" xfId="1378"/>
    <cellStyle name="Título 1 11" xfId="1379"/>
    <cellStyle name="Título 1 12" xfId="1380"/>
    <cellStyle name="Título 1 13" xfId="1381"/>
    <cellStyle name="Título 1 14" xfId="1382"/>
    <cellStyle name="Título 1 15" xfId="1383"/>
    <cellStyle name="Título 1 16" xfId="1384"/>
    <cellStyle name="Título 1 17" xfId="1385"/>
    <cellStyle name="Título 1 18" xfId="1386"/>
    <cellStyle name="Título 1 2" xfId="1387"/>
    <cellStyle name="Título 1 3" xfId="1388"/>
    <cellStyle name="Título 1 4" xfId="1389"/>
    <cellStyle name="Título 1 5" xfId="1390"/>
    <cellStyle name="Título 1 6" xfId="1391"/>
    <cellStyle name="Título 1 7" xfId="1392"/>
    <cellStyle name="Título 1 8" xfId="1393"/>
    <cellStyle name="Título 1 9" xfId="1394"/>
    <cellStyle name="Título 1 9 10" xfId="1395"/>
    <cellStyle name="Título 1 9 11" xfId="1396"/>
    <cellStyle name="Título 1 9 12" xfId="1397"/>
    <cellStyle name="Título 1 9 13" xfId="1398"/>
    <cellStyle name="Título 1 9 14" xfId="1399"/>
    <cellStyle name="Título 1 9 15" xfId="1400"/>
    <cellStyle name="Título 1 9 16" xfId="1401"/>
    <cellStyle name="Título 1 9 17" xfId="1402"/>
    <cellStyle name="Título 1 9 18" xfId="1403"/>
    <cellStyle name="Título 1 9 19" xfId="1404"/>
    <cellStyle name="Título 1 9 2" xfId="1405"/>
    <cellStyle name="Título 1 9 20" xfId="1406"/>
    <cellStyle name="Título 1 9 21" xfId="1407"/>
    <cellStyle name="Título 1 9 22" xfId="1408"/>
    <cellStyle name="Título 1 9 3" xfId="1409"/>
    <cellStyle name="Título 1 9 4" xfId="1410"/>
    <cellStyle name="Título 1 9 5" xfId="1411"/>
    <cellStyle name="Título 1 9 6" xfId="1412"/>
    <cellStyle name="Título 1 9 7" xfId="1413"/>
    <cellStyle name="Título 1 9 8" xfId="1414"/>
    <cellStyle name="Título 1 9 9" xfId="1415"/>
    <cellStyle name="Título 10" xfId="1416"/>
    <cellStyle name="Título 11" xfId="1417"/>
    <cellStyle name="Título 11 10" xfId="1418"/>
    <cellStyle name="Título 11 11" xfId="1419"/>
    <cellStyle name="Título 11 12" xfId="1420"/>
    <cellStyle name="Título 11 13" xfId="1421"/>
    <cellStyle name="Título 11 14" xfId="1422"/>
    <cellStyle name="Título 11 15" xfId="1423"/>
    <cellStyle name="Título 11 16" xfId="1424"/>
    <cellStyle name="Título 11 17" xfId="1425"/>
    <cellStyle name="Título 11 18" xfId="1426"/>
    <cellStyle name="Título 11 19" xfId="1427"/>
    <cellStyle name="Título 11 2" xfId="1428"/>
    <cellStyle name="Título 11 20" xfId="1429"/>
    <cellStyle name="Título 11 21" xfId="1430"/>
    <cellStyle name="Título 11 22" xfId="1431"/>
    <cellStyle name="Título 11 3" xfId="1432"/>
    <cellStyle name="Título 11 4" xfId="1433"/>
    <cellStyle name="Título 11 5" xfId="1434"/>
    <cellStyle name="Título 11 6" xfId="1435"/>
    <cellStyle name="Título 11 7" xfId="1436"/>
    <cellStyle name="Título 11 8" xfId="1437"/>
    <cellStyle name="Título 11 9" xfId="1438"/>
    <cellStyle name="Título 12" xfId="1439"/>
    <cellStyle name="Título 13" xfId="1440"/>
    <cellStyle name="Título 14" xfId="1441"/>
    <cellStyle name="Título 15" xfId="1442"/>
    <cellStyle name="Título 16" xfId="1443"/>
    <cellStyle name="Título 17" xfId="1444"/>
    <cellStyle name="Título 18" xfId="1445"/>
    <cellStyle name="Título 19" xfId="1446"/>
    <cellStyle name="Título 2 10" xfId="1447"/>
    <cellStyle name="Título 2 11" xfId="1448"/>
    <cellStyle name="Título 2 12" xfId="1449"/>
    <cellStyle name="Título 2 13" xfId="1450"/>
    <cellStyle name="Título 2 14" xfId="1451"/>
    <cellStyle name="Título 2 15" xfId="1452"/>
    <cellStyle name="Título 2 16" xfId="1453"/>
    <cellStyle name="Título 2 17" xfId="1454"/>
    <cellStyle name="Título 2 18" xfId="1455"/>
    <cellStyle name="Título 2 2" xfId="1456"/>
    <cellStyle name="Título 2 3" xfId="1457"/>
    <cellStyle name="Título 2 4" xfId="1458"/>
    <cellStyle name="Título 2 5" xfId="1459"/>
    <cellStyle name="Título 2 6" xfId="1460"/>
    <cellStyle name="Título 2 7" xfId="1461"/>
    <cellStyle name="Título 2 8" xfId="1462"/>
    <cellStyle name="Título 2 9" xfId="1463"/>
    <cellStyle name="Título 2 9 10" xfId="1464"/>
    <cellStyle name="Título 2 9 11" xfId="1465"/>
    <cellStyle name="Título 2 9 12" xfId="1466"/>
    <cellStyle name="Título 2 9 13" xfId="1467"/>
    <cellStyle name="Título 2 9 14" xfId="1468"/>
    <cellStyle name="Título 2 9 15" xfId="1469"/>
    <cellStyle name="Título 2 9 16" xfId="1470"/>
    <cellStyle name="Título 2 9 17" xfId="1471"/>
    <cellStyle name="Título 2 9 18" xfId="1472"/>
    <cellStyle name="Título 2 9 19" xfId="1473"/>
    <cellStyle name="Título 2 9 2" xfId="1474"/>
    <cellStyle name="Título 2 9 20" xfId="1475"/>
    <cellStyle name="Título 2 9 21" xfId="1476"/>
    <cellStyle name="Título 2 9 22" xfId="1477"/>
    <cellStyle name="Título 2 9 3" xfId="1478"/>
    <cellStyle name="Título 2 9 4" xfId="1479"/>
    <cellStyle name="Título 2 9 5" xfId="1480"/>
    <cellStyle name="Título 2 9 6" xfId="1481"/>
    <cellStyle name="Título 2 9 7" xfId="1482"/>
    <cellStyle name="Título 2 9 8" xfId="1483"/>
    <cellStyle name="Título 2 9 9" xfId="1484"/>
    <cellStyle name="Título 20" xfId="1485"/>
    <cellStyle name="Título 21" xfId="1486"/>
    <cellStyle name="Título 3 10" xfId="1487"/>
    <cellStyle name="Título 3 11" xfId="1488"/>
    <cellStyle name="Título 3 12" xfId="1489"/>
    <cellStyle name="Título 3 13" xfId="1490"/>
    <cellStyle name="Título 3 14" xfId="1491"/>
    <cellStyle name="Título 3 15" xfId="1492"/>
    <cellStyle name="Título 3 16" xfId="1493"/>
    <cellStyle name="Título 3 17" xfId="1494"/>
    <cellStyle name="Título 3 18" xfId="1495"/>
    <cellStyle name="Título 3 2" xfId="1496"/>
    <cellStyle name="Título 3 3" xfId="1497"/>
    <cellStyle name="Título 3 4" xfId="1498"/>
    <cellStyle name="Título 3 5" xfId="1499"/>
    <cellStyle name="Título 3 6" xfId="1500"/>
    <cellStyle name="Título 3 7" xfId="1501"/>
    <cellStyle name="Título 3 8" xfId="1502"/>
    <cellStyle name="Título 3 9" xfId="1503"/>
    <cellStyle name="Título 3 9 10" xfId="1504"/>
    <cellStyle name="Título 3 9 11" xfId="1505"/>
    <cellStyle name="Título 3 9 12" xfId="1506"/>
    <cellStyle name="Título 3 9 13" xfId="1507"/>
    <cellStyle name="Título 3 9 14" xfId="1508"/>
    <cellStyle name="Título 3 9 15" xfId="1509"/>
    <cellStyle name="Título 3 9 16" xfId="1510"/>
    <cellStyle name="Título 3 9 17" xfId="1511"/>
    <cellStyle name="Título 3 9 18" xfId="1512"/>
    <cellStyle name="Título 3 9 19" xfId="1513"/>
    <cellStyle name="Título 3 9 2" xfId="1514"/>
    <cellStyle name="Título 3 9 20" xfId="1515"/>
    <cellStyle name="Título 3 9 21" xfId="1516"/>
    <cellStyle name="Título 3 9 22" xfId="1517"/>
    <cellStyle name="Título 3 9 3" xfId="1518"/>
    <cellStyle name="Título 3 9 4" xfId="1519"/>
    <cellStyle name="Título 3 9 5" xfId="1520"/>
    <cellStyle name="Título 3 9 6" xfId="1521"/>
    <cellStyle name="Título 3 9 7" xfId="1522"/>
    <cellStyle name="Título 3 9 8" xfId="1523"/>
    <cellStyle name="Título 3 9 9" xfId="1524"/>
    <cellStyle name="Título 4" xfId="1525"/>
    <cellStyle name="Título 5" xfId="1526"/>
    <cellStyle name="Título 6" xfId="1527"/>
    <cellStyle name="Título 7" xfId="1528"/>
    <cellStyle name="Título 8" xfId="1529"/>
    <cellStyle name="Título 9" xfId="1530"/>
    <cellStyle name="Total 10" xfId="1363"/>
    <cellStyle name="Total 11" xfId="1364"/>
    <cellStyle name="Total 12" xfId="1365"/>
    <cellStyle name="Total 13" xfId="1366"/>
    <cellStyle name="Total 14" xfId="1367"/>
    <cellStyle name="Total 15" xfId="1368"/>
    <cellStyle name="Total 16" xfId="1369"/>
    <cellStyle name="Total 2" xfId="1370"/>
    <cellStyle name="Total 3" xfId="1371"/>
    <cellStyle name="Total 4" xfId="1372"/>
    <cellStyle name="Total 5" xfId="1373"/>
    <cellStyle name="Total 6" xfId="1374"/>
    <cellStyle name="Total 7" xfId="1375"/>
    <cellStyle name="Total 8" xfId="1376"/>
    <cellStyle name="Total 9" xfId="1377"/>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0A562A"/>
      <rgbColor rgb="FFF8EEE6"/>
      <rgbColor rgb="FF828282"/>
      <rgbColor rgb="FFE7DDD4"/>
      <rgbColor rgb="FFB9CDE5"/>
      <rgbColor rgb="FFC0C0C0"/>
      <rgbColor rgb="FF7F7F7F"/>
      <rgbColor rgb="FF96B5D8"/>
      <rgbColor rgb="FFD99694"/>
      <rgbColor rgb="FFFFFFCC"/>
      <rgbColor rgb="FFCCFFFF"/>
      <rgbColor rgb="FF80004E"/>
      <rgbColor rgb="FFFF8080"/>
      <rgbColor rgb="FF0066CC"/>
      <rgbColor rgb="FFCCCCFF"/>
      <rgbColor rgb="FFF2F2F2"/>
      <rgbColor rgb="FFC6D9F1"/>
      <rgbColor rgb="FFFCD5B5"/>
      <rgbColor rgb="FFB7DEE8"/>
      <rgbColor rgb="FFE0E0DF"/>
      <rgbColor rgb="FFDDE9EE"/>
      <rgbColor rgb="FFCCC1DA"/>
      <rgbColor rgb="FFFDEADA"/>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B3A"/>
      <rgbColor rgb="FF3A3D3E"/>
      <rgbColor rgb="FFF23D0A"/>
      <rgbColor rgb="FFE6B9B8"/>
      <rgbColor rgb="FF29358B"/>
      <rgbColor rgb="FF2A343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62507343437901E-2"/>
          <c:y val="5.0941945405613198E-2"/>
          <c:w val="0.52755257901539199"/>
          <c:h val="0.79450211457131903"/>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D7E7-45D3-B72C-B442CFFF9CD6}"/>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D7E7-45D3-B72C-B442CFFF9CD6}"/>
            </c:ext>
          </c:extLst>
        </c:ser>
        <c:dLbls>
          <c:showLegendKey val="0"/>
          <c:showVal val="0"/>
          <c:showCatName val="0"/>
          <c:showSerName val="0"/>
          <c:showPercent val="0"/>
          <c:showBubbleSize val="0"/>
        </c:dLbls>
        <c:hiLowLines>
          <c:spPr>
            <a:ln>
              <a:noFill/>
            </a:ln>
          </c:spPr>
        </c:hiLowLines>
        <c:marker val="1"/>
        <c:smooth val="0"/>
        <c:axId val="17716413"/>
        <c:axId val="31934249"/>
      </c:lineChart>
      <c:catAx>
        <c:axId val="1771641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1934249"/>
        <c:crosses val="autoZero"/>
        <c:auto val="1"/>
        <c:lblAlgn val="ctr"/>
        <c:lblOffset val="100"/>
        <c:noMultiLvlLbl val="0"/>
      </c:catAx>
      <c:valAx>
        <c:axId val="3193424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17716413"/>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pt idx="1">
                  <c:v>0.35</c:v>
                </c:pt>
                <c:pt idx="2">
                  <c:v>0.2</c:v>
                </c:pt>
              </c:numCache>
            </c:numRef>
          </c:val>
          <c:extLst>
            <c:ext xmlns:c16="http://schemas.microsoft.com/office/drawing/2014/chart" uri="{C3380CC4-5D6E-409C-BE32-E72D297353CC}">
              <c16:uniqueId val="{00000000-3FCF-4282-932A-AFAD5A5B4A60}"/>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0.45000000000000007</c:v>
                </c:pt>
                <c:pt idx="1">
                  <c:v>0.35</c:v>
                </c:pt>
                <c:pt idx="2">
                  <c:v>0.2</c:v>
                </c:pt>
                <c:pt idx="3">
                  <c:v>0.8</c:v>
                </c:pt>
                <c:pt idx="4">
                  <c:v>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FCF-4282-932A-AFAD5A5B4A60}"/>
            </c:ext>
          </c:extLst>
        </c:ser>
        <c:dLbls>
          <c:showLegendKey val="0"/>
          <c:showVal val="0"/>
          <c:showCatName val="0"/>
          <c:showSerName val="0"/>
          <c:showPercent val="0"/>
          <c:showBubbleSize val="0"/>
        </c:dLbls>
        <c:gapWidth val="150"/>
        <c:axId val="22506095"/>
        <c:axId val="95528629"/>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0.22500000000000001</c:v>
                </c:pt>
                <c:pt idx="1">
                  <c:v>0.4</c:v>
                </c:pt>
                <c:pt idx="2">
                  <c:v>0.5</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CF-4282-932A-AFAD5A5B4A60}"/>
            </c:ext>
          </c:extLst>
        </c:ser>
        <c:dLbls>
          <c:showLegendKey val="0"/>
          <c:showVal val="0"/>
          <c:showCatName val="0"/>
          <c:showSerName val="0"/>
          <c:showPercent val="0"/>
          <c:showBubbleSize val="0"/>
        </c:dLbls>
        <c:hiLowLines>
          <c:spPr>
            <a:ln>
              <a:noFill/>
            </a:ln>
          </c:spPr>
        </c:hiLowLines>
        <c:marker val="1"/>
        <c:smooth val="0"/>
        <c:axId val="10604097"/>
        <c:axId val="89928823"/>
      </c:lineChart>
      <c:catAx>
        <c:axId val="2250609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5528629"/>
        <c:crosses val="autoZero"/>
        <c:auto val="1"/>
        <c:lblAlgn val="ctr"/>
        <c:lblOffset val="100"/>
        <c:noMultiLvlLbl val="0"/>
      </c:catAx>
      <c:valAx>
        <c:axId val="95528629"/>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2506095"/>
        <c:crosses val="autoZero"/>
        <c:crossBetween val="between"/>
        <c:majorUnit val="1"/>
      </c:valAx>
      <c:catAx>
        <c:axId val="10604097"/>
        <c:scaling>
          <c:orientation val="minMax"/>
        </c:scaling>
        <c:delete val="1"/>
        <c:axPos val="b"/>
        <c:numFmt formatCode="General" sourceLinked="1"/>
        <c:majorTickMark val="out"/>
        <c:minorTickMark val="none"/>
        <c:tickLblPos val="nextTo"/>
        <c:crossAx val="89928823"/>
        <c:crosses val="autoZero"/>
        <c:auto val="1"/>
        <c:lblAlgn val="ctr"/>
        <c:lblOffset val="100"/>
        <c:noMultiLvlLbl val="0"/>
      </c:catAx>
      <c:valAx>
        <c:axId val="8992882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0604097"/>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formatCode="0.00">
                  <c:v>0.1618</c:v>
                </c:pt>
                <c:pt idx="1">
                  <c:v>0.1618</c:v>
                </c:pt>
                <c:pt idx="2">
                  <c:v>0.1618</c:v>
                </c:pt>
              </c:numCache>
            </c:numRef>
          </c:val>
          <c:extLst>
            <c:ext xmlns:c16="http://schemas.microsoft.com/office/drawing/2014/chart" uri="{C3380CC4-5D6E-409C-BE32-E72D297353CC}">
              <c16:uniqueId val="{00000000-08EF-482D-B812-5AC09D0E1BA9}"/>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0.1618</c:v>
                </c:pt>
                <c:pt idx="1">
                  <c:v>0.1618</c:v>
                </c:pt>
                <c:pt idx="2">
                  <c:v>0.1618</c:v>
                </c:pt>
                <c:pt idx="3">
                  <c:v>0.1618</c:v>
                </c:pt>
                <c:pt idx="4">
                  <c:v>0.35289999999999999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8EF-482D-B812-5AC09D0E1BA9}"/>
            </c:ext>
          </c:extLst>
        </c:ser>
        <c:dLbls>
          <c:showLegendKey val="0"/>
          <c:showVal val="0"/>
          <c:showCatName val="0"/>
          <c:showSerName val="0"/>
          <c:showPercent val="0"/>
          <c:showBubbleSize val="0"/>
        </c:dLbls>
        <c:gapWidth val="150"/>
        <c:axId val="82608259"/>
        <c:axId val="9709817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0.1618</c:v>
                </c:pt>
                <c:pt idx="1">
                  <c:v>0.3236</c:v>
                </c:pt>
                <c:pt idx="2">
                  <c:v>0.4854</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8EF-482D-B812-5AC09D0E1BA9}"/>
            </c:ext>
          </c:extLst>
        </c:ser>
        <c:dLbls>
          <c:showLegendKey val="0"/>
          <c:showVal val="0"/>
          <c:showCatName val="0"/>
          <c:showSerName val="0"/>
          <c:showPercent val="0"/>
          <c:showBubbleSize val="0"/>
        </c:dLbls>
        <c:hiLowLines>
          <c:spPr>
            <a:ln>
              <a:noFill/>
            </a:ln>
          </c:spPr>
        </c:hiLowLines>
        <c:marker val="1"/>
        <c:smooth val="0"/>
        <c:axId val="45104181"/>
        <c:axId val="20624789"/>
      </c:lineChart>
      <c:catAx>
        <c:axId val="82608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7098173"/>
        <c:crosses val="autoZero"/>
        <c:auto val="1"/>
        <c:lblAlgn val="ctr"/>
        <c:lblOffset val="100"/>
        <c:noMultiLvlLbl val="0"/>
      </c:catAx>
      <c:valAx>
        <c:axId val="9709817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2608259"/>
        <c:crosses val="autoZero"/>
        <c:crossBetween val="between"/>
        <c:majorUnit val="0.5"/>
      </c:valAx>
      <c:catAx>
        <c:axId val="45104181"/>
        <c:scaling>
          <c:orientation val="minMax"/>
        </c:scaling>
        <c:delete val="1"/>
        <c:axPos val="b"/>
        <c:numFmt formatCode="General" sourceLinked="1"/>
        <c:majorTickMark val="out"/>
        <c:minorTickMark val="none"/>
        <c:tickLblPos val="nextTo"/>
        <c:crossAx val="20624789"/>
        <c:crosses val="autoZero"/>
        <c:auto val="1"/>
        <c:lblAlgn val="ctr"/>
        <c:lblOffset val="100"/>
        <c:noMultiLvlLbl val="0"/>
      </c:catAx>
      <c:valAx>
        <c:axId val="206247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45104181"/>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0.25</c:v>
                </c:pt>
                <c:pt idx="1">
                  <c:v>0.21879999999999999</c:v>
                </c:pt>
                <c:pt idx="2">
                  <c:v>0.21879999999999999</c:v>
                </c:pt>
              </c:numCache>
            </c:numRef>
          </c:val>
          <c:extLst>
            <c:ext xmlns:c16="http://schemas.microsoft.com/office/drawing/2014/chart" uri="{C3380CC4-5D6E-409C-BE32-E72D297353CC}">
              <c16:uniqueId val="{00000000-B460-46AC-86E6-070CEF2A627F}"/>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0.25</c:v>
                </c:pt>
                <c:pt idx="1">
                  <c:v>0.21879999999999999</c:v>
                </c:pt>
                <c:pt idx="2">
                  <c:v>0.21879999999999999</c:v>
                </c:pt>
                <c:pt idx="3">
                  <c:v>0.1875</c:v>
                </c:pt>
                <c:pt idx="4">
                  <c:v>0.125</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460-46AC-86E6-070CEF2A627F}"/>
            </c:ext>
          </c:extLst>
        </c:ser>
        <c:dLbls>
          <c:showLegendKey val="0"/>
          <c:showVal val="0"/>
          <c:showCatName val="0"/>
          <c:showSerName val="0"/>
          <c:showPercent val="0"/>
          <c:showBubbleSize val="0"/>
        </c:dLbls>
        <c:gapWidth val="150"/>
        <c:axId val="80528128"/>
        <c:axId val="82867796"/>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0.25</c:v>
                </c:pt>
                <c:pt idx="1">
                  <c:v>0.46879999999999999</c:v>
                </c:pt>
                <c:pt idx="2">
                  <c:v>0.68759999999999999</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460-46AC-86E6-070CEF2A627F}"/>
            </c:ext>
          </c:extLst>
        </c:ser>
        <c:dLbls>
          <c:showLegendKey val="0"/>
          <c:showVal val="0"/>
          <c:showCatName val="0"/>
          <c:showSerName val="0"/>
          <c:showPercent val="0"/>
          <c:showBubbleSize val="0"/>
        </c:dLbls>
        <c:hiLowLines>
          <c:spPr>
            <a:ln>
              <a:noFill/>
            </a:ln>
          </c:spPr>
        </c:hiLowLines>
        <c:marker val="1"/>
        <c:smooth val="0"/>
        <c:axId val="30457123"/>
        <c:axId val="32914269"/>
      </c:lineChart>
      <c:catAx>
        <c:axId val="8052812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82867796"/>
        <c:crosses val="autoZero"/>
        <c:auto val="1"/>
        <c:lblAlgn val="ctr"/>
        <c:lblOffset val="100"/>
        <c:noMultiLvlLbl val="0"/>
      </c:catAx>
      <c:valAx>
        <c:axId val="82867796"/>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0528128"/>
        <c:crosses val="autoZero"/>
        <c:crossBetween val="between"/>
        <c:majorUnit val="1"/>
      </c:valAx>
      <c:catAx>
        <c:axId val="30457123"/>
        <c:scaling>
          <c:orientation val="minMax"/>
        </c:scaling>
        <c:delete val="1"/>
        <c:axPos val="b"/>
        <c:numFmt formatCode="General" sourceLinked="1"/>
        <c:majorTickMark val="out"/>
        <c:minorTickMark val="none"/>
        <c:tickLblPos val="nextTo"/>
        <c:crossAx val="32914269"/>
        <c:crosses val="autoZero"/>
        <c:auto val="1"/>
        <c:lblAlgn val="ctr"/>
        <c:lblOffset val="100"/>
        <c:noMultiLvlLbl val="0"/>
      </c:catAx>
      <c:valAx>
        <c:axId val="3291426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30457123"/>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0.35289999999999999</c:v>
                </c:pt>
                <c:pt idx="1">
                  <c:v>0.20880000000000001</c:v>
                </c:pt>
                <c:pt idx="2">
                  <c:v>0.20880000000000001</c:v>
                </c:pt>
              </c:numCache>
            </c:numRef>
          </c:val>
          <c:extLst>
            <c:ext xmlns:c16="http://schemas.microsoft.com/office/drawing/2014/chart" uri="{C3380CC4-5D6E-409C-BE32-E72D297353CC}">
              <c16:uniqueId val="{00000000-777D-416E-8FF3-7EC5D2F068D3}"/>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0.35289999999999999</c:v>
                </c:pt>
                <c:pt idx="1">
                  <c:v>0.20880000000000001</c:v>
                </c:pt>
                <c:pt idx="2">
                  <c:v>0.20880000000000001</c:v>
                </c:pt>
                <c:pt idx="3">
                  <c:v>0.18529999999999999</c:v>
                </c:pt>
                <c:pt idx="4">
                  <c:v>4.41E-2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77D-416E-8FF3-7EC5D2F068D3}"/>
            </c:ext>
          </c:extLst>
        </c:ser>
        <c:dLbls>
          <c:showLegendKey val="0"/>
          <c:showVal val="0"/>
          <c:showCatName val="0"/>
          <c:showSerName val="0"/>
          <c:showPercent val="0"/>
          <c:showBubbleSize val="0"/>
        </c:dLbls>
        <c:gapWidth val="150"/>
        <c:axId val="99021013"/>
        <c:axId val="33987115"/>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0.35289999999999999</c:v>
                </c:pt>
                <c:pt idx="1">
                  <c:v>0.56169999999999998</c:v>
                </c:pt>
                <c:pt idx="2">
                  <c:v>0.77049999999999996</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7D-416E-8FF3-7EC5D2F068D3}"/>
            </c:ext>
          </c:extLst>
        </c:ser>
        <c:dLbls>
          <c:showLegendKey val="0"/>
          <c:showVal val="0"/>
          <c:showCatName val="0"/>
          <c:showSerName val="0"/>
          <c:showPercent val="0"/>
          <c:showBubbleSize val="0"/>
        </c:dLbls>
        <c:hiLowLines>
          <c:spPr>
            <a:ln>
              <a:noFill/>
            </a:ln>
          </c:spPr>
        </c:hiLowLines>
        <c:marker val="1"/>
        <c:smooth val="0"/>
        <c:axId val="85893620"/>
        <c:axId val="83632248"/>
      </c:lineChart>
      <c:catAx>
        <c:axId val="9902101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33987115"/>
        <c:crosses val="autoZero"/>
        <c:auto val="1"/>
        <c:lblAlgn val="ctr"/>
        <c:lblOffset val="100"/>
        <c:noMultiLvlLbl val="0"/>
      </c:catAx>
      <c:valAx>
        <c:axId val="3398711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9021013"/>
        <c:crosses val="autoZero"/>
        <c:crossBetween val="between"/>
        <c:majorUnit val="1"/>
      </c:valAx>
      <c:catAx>
        <c:axId val="85893620"/>
        <c:scaling>
          <c:orientation val="minMax"/>
        </c:scaling>
        <c:delete val="1"/>
        <c:axPos val="b"/>
        <c:numFmt formatCode="General" sourceLinked="1"/>
        <c:majorTickMark val="out"/>
        <c:minorTickMark val="none"/>
        <c:tickLblPos val="nextTo"/>
        <c:crossAx val="83632248"/>
        <c:crosses val="autoZero"/>
        <c:auto val="1"/>
        <c:lblAlgn val="ctr"/>
        <c:lblOffset val="100"/>
        <c:noMultiLvlLbl val="0"/>
      </c:catAx>
      <c:valAx>
        <c:axId val="836322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85893620"/>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46998002585"/>
          <c:y val="4.9980776624375198E-3"/>
          <c:w val="0.51556808835624501"/>
          <c:h val="0.547289504036909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E2-40BC-ADF7-3B5CD87F6F4E}"/>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1E2-40BC-ADF7-3B5CD87F6F4E}"/>
            </c:ext>
          </c:extLst>
        </c:ser>
        <c:dLbls>
          <c:showLegendKey val="0"/>
          <c:showVal val="0"/>
          <c:showCatName val="0"/>
          <c:showSerName val="0"/>
          <c:showPercent val="0"/>
          <c:showBubbleSize val="0"/>
        </c:dLbls>
        <c:hiLowLines>
          <c:spPr>
            <a:ln>
              <a:noFill/>
            </a:ln>
          </c:spPr>
        </c:hiLowLines>
        <c:marker val="1"/>
        <c:smooth val="0"/>
        <c:axId val="55351624"/>
        <c:axId val="38451795"/>
      </c:lineChart>
      <c:catAx>
        <c:axId val="5535162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8451795"/>
        <c:crosses val="autoZero"/>
        <c:auto val="1"/>
        <c:lblAlgn val="ctr"/>
        <c:lblOffset val="100"/>
        <c:noMultiLvlLbl val="0"/>
      </c:catAx>
      <c:valAx>
        <c:axId val="38451795"/>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55351624"/>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3</c:v>
                </c:pt>
                <c:pt idx="1">
                  <c:v>3</c:v>
                </c:pt>
                <c:pt idx="2">
                  <c:v>3</c:v>
                </c:pt>
              </c:numCache>
            </c:numRef>
          </c:val>
          <c:extLst>
            <c:ext xmlns:c16="http://schemas.microsoft.com/office/drawing/2014/chart" uri="{C3380CC4-5D6E-409C-BE32-E72D297353CC}">
              <c16:uniqueId val="{00000000-4A7B-423F-8900-89FF1B5EF672}"/>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3</c:v>
                </c:pt>
                <c:pt idx="1">
                  <c:v>3</c:v>
                </c:pt>
                <c:pt idx="2">
                  <c:v>3</c:v>
                </c:pt>
                <c:pt idx="3">
                  <c:v>3</c:v>
                </c:pt>
                <c:pt idx="4">
                  <c:v>3</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A7B-423F-8900-89FF1B5EF672}"/>
            </c:ext>
          </c:extLst>
        </c:ser>
        <c:dLbls>
          <c:showLegendKey val="0"/>
          <c:showVal val="0"/>
          <c:showCatName val="0"/>
          <c:showSerName val="0"/>
          <c:showPercent val="0"/>
          <c:showBubbleSize val="0"/>
        </c:dLbls>
        <c:gapWidth val="150"/>
        <c:axId val="26128556"/>
        <c:axId val="62000961"/>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1</c:v>
                </c:pt>
                <c:pt idx="1">
                  <c:v>1</c:v>
                </c:pt>
                <c:pt idx="2">
                  <c:v>1</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A7B-423F-8900-89FF1B5EF672}"/>
            </c:ext>
          </c:extLst>
        </c:ser>
        <c:dLbls>
          <c:showLegendKey val="0"/>
          <c:showVal val="0"/>
          <c:showCatName val="0"/>
          <c:showSerName val="0"/>
          <c:showPercent val="0"/>
          <c:showBubbleSize val="0"/>
        </c:dLbls>
        <c:hiLowLines>
          <c:spPr>
            <a:ln>
              <a:noFill/>
            </a:ln>
          </c:spPr>
        </c:hiLowLines>
        <c:marker val="1"/>
        <c:smooth val="0"/>
        <c:axId val="50634798"/>
        <c:axId val="63335517"/>
      </c:lineChart>
      <c:catAx>
        <c:axId val="2612855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62000961"/>
        <c:crosses val="autoZero"/>
        <c:auto val="1"/>
        <c:lblAlgn val="ctr"/>
        <c:lblOffset val="100"/>
        <c:noMultiLvlLbl val="0"/>
      </c:catAx>
      <c:valAx>
        <c:axId val="62000961"/>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6128556"/>
        <c:crosses val="autoZero"/>
        <c:crossBetween val="between"/>
        <c:majorUnit val="1"/>
      </c:valAx>
      <c:catAx>
        <c:axId val="50634798"/>
        <c:scaling>
          <c:orientation val="minMax"/>
        </c:scaling>
        <c:delete val="1"/>
        <c:axPos val="b"/>
        <c:numFmt formatCode="General" sourceLinked="1"/>
        <c:majorTickMark val="out"/>
        <c:minorTickMark val="none"/>
        <c:tickLblPos val="nextTo"/>
        <c:crossAx val="63335517"/>
        <c:crosses val="autoZero"/>
        <c:auto val="1"/>
        <c:lblAlgn val="ctr"/>
        <c:lblOffset val="100"/>
        <c:noMultiLvlLbl val="0"/>
      </c:catAx>
      <c:valAx>
        <c:axId val="633355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50634798"/>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3474387527801"/>
          <c:y val="6.6455138374757597E-2"/>
          <c:w val="0.46289532293986602"/>
          <c:h val="0.548915917503965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CC-46F0-BCFF-BE9B44F2EA4C}"/>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c:v>1</c:v>
                </c:pt>
                <c:pt idx="1">
                  <c:v>1</c:v>
                </c:pt>
                <c:pt idx="2">
                  <c:v>1</c:v>
                </c:pt>
              </c:numCache>
            </c:numRef>
          </c:val>
          <c:extLst>
            <c:ext xmlns:c16="http://schemas.microsoft.com/office/drawing/2014/chart" uri="{C3380CC4-5D6E-409C-BE32-E72D297353CC}">
              <c16:uniqueId val="{00000001-06CC-46F0-BCFF-BE9B44F2EA4C}"/>
            </c:ext>
          </c:extLst>
        </c:ser>
        <c:dLbls>
          <c:showLegendKey val="0"/>
          <c:showVal val="0"/>
          <c:showCatName val="0"/>
          <c:showSerName val="0"/>
          <c:showPercent val="0"/>
          <c:showBubbleSize val="0"/>
        </c:dLbls>
        <c:gapWidth val="150"/>
        <c:axId val="61676936"/>
        <c:axId val="3244668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1</c:v>
                </c:pt>
                <c:pt idx="2">
                  <c:v>1</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6CC-46F0-BCFF-BE9B44F2EA4C}"/>
            </c:ext>
          </c:extLst>
        </c:ser>
        <c:dLbls>
          <c:showLegendKey val="0"/>
          <c:showVal val="0"/>
          <c:showCatName val="0"/>
          <c:showSerName val="0"/>
          <c:showPercent val="0"/>
          <c:showBubbleSize val="0"/>
        </c:dLbls>
        <c:hiLowLines>
          <c:spPr>
            <a:ln>
              <a:noFill/>
            </a:ln>
          </c:spPr>
        </c:hiLowLines>
        <c:marker val="1"/>
        <c:smooth val="0"/>
        <c:axId val="61676936"/>
        <c:axId val="32446685"/>
      </c:lineChart>
      <c:catAx>
        <c:axId val="6167693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2446685"/>
        <c:crosses val="autoZero"/>
        <c:auto val="1"/>
        <c:lblAlgn val="ctr"/>
        <c:lblOffset val="100"/>
        <c:noMultiLvlLbl val="0"/>
      </c:catAx>
      <c:valAx>
        <c:axId val="3244668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61676936"/>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c:v>1</c:v>
                </c:pt>
                <c:pt idx="1">
                  <c:v>1</c:v>
                </c:pt>
                <c:pt idx="2">
                  <c:v>1</c:v>
                </c:pt>
              </c:numCache>
            </c:numRef>
          </c:val>
          <c:extLst>
            <c:ext xmlns:c16="http://schemas.microsoft.com/office/drawing/2014/chart" uri="{C3380CC4-5D6E-409C-BE32-E72D297353CC}">
              <c16:uniqueId val="{00000000-EE9B-4B80-AF98-AA41C3C9536A}"/>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E9B-4B80-AF98-AA41C3C9536A}"/>
            </c:ext>
          </c:extLst>
        </c:ser>
        <c:dLbls>
          <c:showLegendKey val="0"/>
          <c:showVal val="0"/>
          <c:showCatName val="0"/>
          <c:showSerName val="0"/>
          <c:showPercent val="0"/>
          <c:showBubbleSize val="0"/>
        </c:dLbls>
        <c:gapWidth val="150"/>
        <c:axId val="90526652"/>
        <c:axId val="15080133"/>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1</c:v>
                </c:pt>
                <c:pt idx="1">
                  <c:v>1</c:v>
                </c:pt>
                <c:pt idx="2">
                  <c:v>1</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E9B-4B80-AF98-AA41C3C9536A}"/>
            </c:ext>
          </c:extLst>
        </c:ser>
        <c:dLbls>
          <c:showLegendKey val="0"/>
          <c:showVal val="0"/>
          <c:showCatName val="0"/>
          <c:showSerName val="0"/>
          <c:showPercent val="0"/>
          <c:showBubbleSize val="0"/>
        </c:dLbls>
        <c:hiLowLines>
          <c:spPr>
            <a:ln>
              <a:noFill/>
            </a:ln>
          </c:spPr>
        </c:hiLowLines>
        <c:marker val="1"/>
        <c:smooth val="0"/>
        <c:axId val="14915742"/>
        <c:axId val="40774540"/>
      </c:lineChart>
      <c:catAx>
        <c:axId val="9052665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5080133"/>
        <c:crosses val="autoZero"/>
        <c:auto val="1"/>
        <c:lblAlgn val="ctr"/>
        <c:lblOffset val="100"/>
        <c:noMultiLvlLbl val="0"/>
      </c:catAx>
      <c:valAx>
        <c:axId val="15080133"/>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0526652"/>
        <c:crosses val="autoZero"/>
        <c:crossBetween val="between"/>
        <c:majorUnit val="1"/>
      </c:valAx>
      <c:catAx>
        <c:axId val="14915742"/>
        <c:scaling>
          <c:orientation val="minMax"/>
        </c:scaling>
        <c:delete val="1"/>
        <c:axPos val="b"/>
        <c:numFmt formatCode="General" sourceLinked="1"/>
        <c:majorTickMark val="out"/>
        <c:minorTickMark val="none"/>
        <c:tickLblPos val="nextTo"/>
        <c:crossAx val="40774540"/>
        <c:crosses val="autoZero"/>
        <c:auto val="1"/>
        <c:lblAlgn val="ctr"/>
        <c:lblOffset val="100"/>
        <c:noMultiLvlLbl val="0"/>
      </c:catAx>
      <c:valAx>
        <c:axId val="4077454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491574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0.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1015200</xdr:colOff>
      <xdr:row>3</xdr:row>
      <xdr:rowOff>529560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6480" cy="1605960"/>
        </a:xfrm>
        <a:prstGeom prst="rect">
          <a:avLst/>
        </a:prstGeom>
        <a:ln w="9360">
          <a:noFill/>
        </a:ln>
      </xdr:spPr>
    </xdr:pic>
    <xdr:clientData/>
  </xdr:twoCellAnchor>
  <xdr:twoCellAnchor>
    <xdr:from>
      <xdr:col>31</xdr:col>
      <xdr:colOff>1876320</xdr:colOff>
      <xdr:row>1</xdr:row>
      <xdr:rowOff>38160</xdr:rowOff>
    </xdr:from>
    <xdr:to>
      <xdr:col>31</xdr:col>
      <xdr:colOff>3901320</xdr:colOff>
      <xdr:row>4</xdr:row>
      <xdr:rowOff>310320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62040" y="228600"/>
          <a:ext cx="2025000" cy="20152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1139040</xdr:colOff>
      <xdr:row>3</xdr:row>
      <xdr:rowOff>167400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343080</xdr:colOff>
      <xdr:row>1</xdr:row>
      <xdr:rowOff>47520</xdr:rowOff>
    </xdr:from>
    <xdr:to>
      <xdr:col>1</xdr:col>
      <xdr:colOff>1329840</xdr:colOff>
      <xdr:row>4</xdr:row>
      <xdr:rowOff>243720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12240</xdr:colOff>
      <xdr:row>39</xdr:row>
      <xdr:rowOff>11880</xdr:rowOff>
    </xdr:from>
    <xdr:to>
      <xdr:col>8</xdr:col>
      <xdr:colOff>1476360</xdr:colOff>
      <xdr:row>43</xdr:row>
      <xdr:rowOff>376920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1</xdr:col>
      <xdr:colOff>28800</xdr:colOff>
      <xdr:row>39</xdr:row>
      <xdr:rowOff>28440</xdr:rowOff>
    </xdr:from>
    <xdr:to>
      <xdr:col>8</xdr:col>
      <xdr:colOff>1446840</xdr:colOff>
      <xdr:row>43</xdr:row>
      <xdr:rowOff>277919</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55080</xdr:colOff>
      <xdr:row>39</xdr:row>
      <xdr:rowOff>13680</xdr:rowOff>
    </xdr:from>
    <xdr:to>
      <xdr:col>8</xdr:col>
      <xdr:colOff>1433160</xdr:colOff>
      <xdr:row>43</xdr:row>
      <xdr:rowOff>336961</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1320480</xdr:colOff>
      <xdr:row>2</xdr:row>
      <xdr:rowOff>434520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5840" cy="1262880"/>
        </a:xfrm>
        <a:prstGeom prst="rect">
          <a:avLst/>
        </a:prstGeom>
        <a:ln w="9360">
          <a:noFill/>
        </a:ln>
      </xdr:spPr>
    </xdr:pic>
    <xdr:clientData/>
  </xdr:twoCellAnchor>
  <xdr:twoCellAnchor editAs="oneCell">
    <xdr:from>
      <xdr:col>1</xdr:col>
      <xdr:colOff>27720</xdr:colOff>
      <xdr:row>39</xdr:row>
      <xdr:rowOff>14040</xdr:rowOff>
    </xdr:from>
    <xdr:to>
      <xdr:col>8</xdr:col>
      <xdr:colOff>1479600</xdr:colOff>
      <xdr:row>43</xdr:row>
      <xdr:rowOff>336960</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1329840</xdr:colOff>
      <xdr:row>4</xdr:row>
      <xdr:rowOff>243720</xdr:rowOff>
    </xdr:to>
    <xdr:pic>
      <xdr:nvPicPr>
        <xdr:cNvPr id="122" name="Imagen 1">
          <a:extLst>
            <a:ext uri="{FF2B5EF4-FFF2-40B4-BE49-F238E27FC236}">
              <a16:creationId xmlns:a16="http://schemas.microsoft.com/office/drawing/2014/main" id="{00000000-0008-0000-0700-00007A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123" name="Imagen 2">
          <a:extLst>
            <a:ext uri="{FF2B5EF4-FFF2-40B4-BE49-F238E27FC236}">
              <a16:creationId xmlns:a16="http://schemas.microsoft.com/office/drawing/2014/main" id="{00000000-0008-0000-0700-00007B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24" name="3 Gráfico">
          <a:extLst>
            <a:ext uri="{FF2B5EF4-FFF2-40B4-BE49-F238E27FC236}">
              <a16:creationId xmlns:a16="http://schemas.microsoft.com/office/drawing/2014/main" id="{00000000-0008-0000-07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25" name="Imagen 2">
          <a:extLst>
            <a:ext uri="{FF2B5EF4-FFF2-40B4-BE49-F238E27FC236}">
              <a16:creationId xmlns:a16="http://schemas.microsoft.com/office/drawing/2014/main" id="{00000000-0008-0000-0800-00007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6" name="Imagen 1">
          <a:extLst>
            <a:ext uri="{FF2B5EF4-FFF2-40B4-BE49-F238E27FC236}">
              <a16:creationId xmlns:a16="http://schemas.microsoft.com/office/drawing/2014/main" id="{00000000-0008-0000-0800-00007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7" name="Imagen 2">
          <a:extLst>
            <a:ext uri="{FF2B5EF4-FFF2-40B4-BE49-F238E27FC236}">
              <a16:creationId xmlns:a16="http://schemas.microsoft.com/office/drawing/2014/main" id="{00000000-0008-0000-0800-00007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8" name="Imagen 1">
          <a:extLst>
            <a:ext uri="{FF2B5EF4-FFF2-40B4-BE49-F238E27FC236}">
              <a16:creationId xmlns:a16="http://schemas.microsoft.com/office/drawing/2014/main" id="{00000000-0008-0000-0800-00008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9" name="Imagen 2">
          <a:extLst>
            <a:ext uri="{FF2B5EF4-FFF2-40B4-BE49-F238E27FC236}">
              <a16:creationId xmlns:a16="http://schemas.microsoft.com/office/drawing/2014/main" id="{00000000-0008-0000-0800-00008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0" name="Imagen 1">
          <a:extLst>
            <a:ext uri="{FF2B5EF4-FFF2-40B4-BE49-F238E27FC236}">
              <a16:creationId xmlns:a16="http://schemas.microsoft.com/office/drawing/2014/main" id="{00000000-0008-0000-0800-00008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1" name="Imagen 2">
          <a:extLst>
            <a:ext uri="{FF2B5EF4-FFF2-40B4-BE49-F238E27FC236}">
              <a16:creationId xmlns:a16="http://schemas.microsoft.com/office/drawing/2014/main" id="{00000000-0008-0000-0800-00008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2" name="Imagen 1">
          <a:extLst>
            <a:ext uri="{FF2B5EF4-FFF2-40B4-BE49-F238E27FC236}">
              <a16:creationId xmlns:a16="http://schemas.microsoft.com/office/drawing/2014/main" id="{00000000-0008-0000-0800-00008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3" name="Imagen 2">
          <a:extLst>
            <a:ext uri="{FF2B5EF4-FFF2-40B4-BE49-F238E27FC236}">
              <a16:creationId xmlns:a16="http://schemas.microsoft.com/office/drawing/2014/main" id="{00000000-0008-0000-0800-000085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4" name="Imagen 1">
          <a:extLst>
            <a:ext uri="{FF2B5EF4-FFF2-40B4-BE49-F238E27FC236}">
              <a16:creationId xmlns:a16="http://schemas.microsoft.com/office/drawing/2014/main" id="{00000000-0008-0000-0800-00008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5" name="Imagen 2">
          <a:extLst>
            <a:ext uri="{FF2B5EF4-FFF2-40B4-BE49-F238E27FC236}">
              <a16:creationId xmlns:a16="http://schemas.microsoft.com/office/drawing/2014/main" id="{00000000-0008-0000-0800-000087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6" name="Imagen 1">
          <a:extLst>
            <a:ext uri="{FF2B5EF4-FFF2-40B4-BE49-F238E27FC236}">
              <a16:creationId xmlns:a16="http://schemas.microsoft.com/office/drawing/2014/main" id="{00000000-0008-0000-0800-00008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7" name="Imagen 2">
          <a:extLst>
            <a:ext uri="{FF2B5EF4-FFF2-40B4-BE49-F238E27FC236}">
              <a16:creationId xmlns:a16="http://schemas.microsoft.com/office/drawing/2014/main" id="{00000000-0008-0000-0800-000089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8" name="Imagen 1">
          <a:extLst>
            <a:ext uri="{FF2B5EF4-FFF2-40B4-BE49-F238E27FC236}">
              <a16:creationId xmlns:a16="http://schemas.microsoft.com/office/drawing/2014/main" id="{00000000-0008-0000-0800-00008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9" name="Imagen 2">
          <a:extLst>
            <a:ext uri="{FF2B5EF4-FFF2-40B4-BE49-F238E27FC236}">
              <a16:creationId xmlns:a16="http://schemas.microsoft.com/office/drawing/2014/main" id="{00000000-0008-0000-0800-00008B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0" name="Imagen 1">
          <a:extLst>
            <a:ext uri="{FF2B5EF4-FFF2-40B4-BE49-F238E27FC236}">
              <a16:creationId xmlns:a16="http://schemas.microsoft.com/office/drawing/2014/main" id="{00000000-0008-0000-0800-00008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1" name="Imagen 2">
          <a:extLst>
            <a:ext uri="{FF2B5EF4-FFF2-40B4-BE49-F238E27FC236}">
              <a16:creationId xmlns:a16="http://schemas.microsoft.com/office/drawing/2014/main" id="{00000000-0008-0000-0800-00008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2" name="Imagen 1">
          <a:extLst>
            <a:ext uri="{FF2B5EF4-FFF2-40B4-BE49-F238E27FC236}">
              <a16:creationId xmlns:a16="http://schemas.microsoft.com/office/drawing/2014/main" id="{00000000-0008-0000-0800-00008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3" name="Imagen 2">
          <a:extLst>
            <a:ext uri="{FF2B5EF4-FFF2-40B4-BE49-F238E27FC236}">
              <a16:creationId xmlns:a16="http://schemas.microsoft.com/office/drawing/2014/main" id="{00000000-0008-0000-0800-00008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4" name="Imagen 1">
          <a:extLst>
            <a:ext uri="{FF2B5EF4-FFF2-40B4-BE49-F238E27FC236}">
              <a16:creationId xmlns:a16="http://schemas.microsoft.com/office/drawing/2014/main" id="{00000000-0008-0000-0800-00009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5" name="Imagen 2">
          <a:extLst>
            <a:ext uri="{FF2B5EF4-FFF2-40B4-BE49-F238E27FC236}">
              <a16:creationId xmlns:a16="http://schemas.microsoft.com/office/drawing/2014/main" id="{00000000-0008-0000-0800-00009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6" name="Imagen 1">
          <a:extLst>
            <a:ext uri="{FF2B5EF4-FFF2-40B4-BE49-F238E27FC236}">
              <a16:creationId xmlns:a16="http://schemas.microsoft.com/office/drawing/2014/main" id="{00000000-0008-0000-0800-00009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7" name="Imagen 2">
          <a:extLst>
            <a:ext uri="{FF2B5EF4-FFF2-40B4-BE49-F238E27FC236}">
              <a16:creationId xmlns:a16="http://schemas.microsoft.com/office/drawing/2014/main" id="{00000000-0008-0000-0800-00009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8" name="Imagen 1">
          <a:extLst>
            <a:ext uri="{FF2B5EF4-FFF2-40B4-BE49-F238E27FC236}">
              <a16:creationId xmlns:a16="http://schemas.microsoft.com/office/drawing/2014/main" id="{00000000-0008-0000-0800-00009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9" name="Imagen 4" descr="escudo_negro">
          <a:extLst>
            <a:ext uri="{FF2B5EF4-FFF2-40B4-BE49-F238E27FC236}">
              <a16:creationId xmlns:a16="http://schemas.microsoft.com/office/drawing/2014/main" id="{00000000-0008-0000-0B00-000077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10080</xdr:colOff>
      <xdr:row>39</xdr:row>
      <xdr:rowOff>19440</xdr:rowOff>
    </xdr:from>
    <xdr:to>
      <xdr:col>8</xdr:col>
      <xdr:colOff>1485360</xdr:colOff>
      <xdr:row>43</xdr:row>
      <xdr:rowOff>283320</xdr:rowOff>
    </xdr:to>
    <xdr:graphicFrame macro="">
      <xdr:nvGraphicFramePr>
        <xdr:cNvPr id="120" name="Gráfico 3">
          <a:extLst>
            <a:ext uri="{FF2B5EF4-FFF2-40B4-BE49-F238E27FC236}">
              <a16:creationId xmlns:a16="http://schemas.microsoft.com/office/drawing/2014/main" id="{00000000-0008-0000-0B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21" name="Picture 1">
          <a:extLst>
            <a:ext uri="{FF2B5EF4-FFF2-40B4-BE49-F238E27FC236}">
              <a16:creationId xmlns:a16="http://schemas.microsoft.com/office/drawing/2014/main" id="{00000000-0008-0000-0B00-000079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3</xdr:col>
      <xdr:colOff>181800</xdr:colOff>
      <xdr:row>39</xdr:row>
      <xdr:rowOff>86040</xdr:rowOff>
    </xdr:from>
    <xdr:to>
      <xdr:col>7</xdr:col>
      <xdr:colOff>832680</xdr:colOff>
      <xdr:row>43</xdr:row>
      <xdr:rowOff>268560</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1080</xdr:colOff>
      <xdr:row>39</xdr:row>
      <xdr:rowOff>9720</xdr:rowOff>
    </xdr:from>
    <xdr:to>
      <xdr:col>8</xdr:col>
      <xdr:colOff>1476360</xdr:colOff>
      <xdr:row>43</xdr:row>
      <xdr:rowOff>321840</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26520" y="495000"/>
          <a:ext cx="1396800" cy="4251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2"/>
  <sheetViews>
    <sheetView showGridLines="0" zoomScale="65" zoomScaleNormal="65" workbookViewId="0"/>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157"/>
      <c r="B2" s="157"/>
      <c r="C2" s="158" t="s">
        <v>0</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9"/>
    </row>
    <row r="3" spans="1:67" s="5" customFormat="1" ht="45.75" customHeight="1" x14ac:dyDescent="0.25">
      <c r="A3" s="157"/>
      <c r="B3" s="157"/>
      <c r="C3" s="158" t="s">
        <v>1</v>
      </c>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9"/>
    </row>
    <row r="4" spans="1:67" s="5" customFormat="1" ht="45.75" customHeight="1" x14ac:dyDescent="0.25">
      <c r="A4" s="157"/>
      <c r="B4" s="157"/>
      <c r="C4" s="158" t="s">
        <v>2</v>
      </c>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9"/>
    </row>
    <row r="5" spans="1:67" s="5" customFormat="1" ht="45.75" customHeight="1" x14ac:dyDescent="0.25">
      <c r="A5" s="157"/>
      <c r="B5" s="157"/>
      <c r="C5" s="160" t="s">
        <v>3</v>
      </c>
      <c r="D5" s="160"/>
      <c r="E5" s="160"/>
      <c r="F5" s="160"/>
      <c r="G5" s="160"/>
      <c r="H5" s="160"/>
      <c r="I5" s="160"/>
      <c r="J5" s="160"/>
      <c r="K5" s="160"/>
      <c r="L5" s="160"/>
      <c r="M5" s="160"/>
      <c r="N5" s="160"/>
      <c r="O5" s="160"/>
      <c r="P5" s="160"/>
      <c r="Q5" s="160"/>
      <c r="R5" s="161" t="s">
        <v>4</v>
      </c>
      <c r="S5" s="161"/>
      <c r="T5" s="161"/>
      <c r="U5" s="161"/>
      <c r="V5" s="161"/>
      <c r="W5" s="161"/>
      <c r="X5" s="161"/>
      <c r="Y5" s="161"/>
      <c r="Z5" s="161"/>
      <c r="AA5" s="161"/>
      <c r="AB5" s="161"/>
      <c r="AC5" s="161"/>
      <c r="AD5" s="161"/>
      <c r="AE5" s="161"/>
      <c r="AF5" s="159"/>
    </row>
    <row r="6" spans="1:67" s="6" customFormat="1" ht="30.75" customHeight="1" x14ac:dyDescent="0.25">
      <c r="D6" s="7"/>
      <c r="K6" s="5"/>
      <c r="AA6" s="8"/>
    </row>
    <row r="7" spans="1:67" s="6" customFormat="1" ht="42" customHeight="1" x14ac:dyDescent="0.25">
      <c r="B7" s="9" t="s">
        <v>5</v>
      </c>
      <c r="C7" s="162" t="e">
        <f>+#REF!</f>
        <v>#REF!</v>
      </c>
      <c r="D7" s="162"/>
      <c r="E7" s="162"/>
      <c r="F7" s="162"/>
      <c r="G7" s="162"/>
      <c r="K7" s="5"/>
      <c r="AA7" s="8"/>
    </row>
    <row r="8" spans="1:67" s="6" customFormat="1" ht="42" customHeight="1" x14ac:dyDescent="0.25">
      <c r="B8" s="9" t="s">
        <v>6</v>
      </c>
      <c r="C8" s="162" t="e">
        <f>+#REF!</f>
        <v>#REF!</v>
      </c>
      <c r="D8" s="162"/>
      <c r="E8" s="162"/>
      <c r="F8" s="162"/>
      <c r="G8" s="162"/>
      <c r="K8" s="5"/>
      <c r="AA8" s="8"/>
    </row>
    <row r="9" spans="1:67" s="6" customFormat="1" ht="42" customHeight="1" x14ac:dyDescent="0.25">
      <c r="B9" s="10" t="s">
        <v>7</v>
      </c>
      <c r="C9" s="162" t="e">
        <f>+#REF!</f>
        <v>#REF!</v>
      </c>
      <c r="D9" s="162"/>
      <c r="E9" s="162"/>
      <c r="F9" s="162"/>
      <c r="G9" s="162"/>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163" t="str">
        <f>+'[1]Sección 1. Metas - Magnitud'!B13</f>
        <v>PLAN DE DESARROLLO - BOGOTÁ MEJOR PARA TODOS 2016-2020</v>
      </c>
      <c r="B11" s="163"/>
      <c r="C11" s="163"/>
      <c r="D11" s="163"/>
      <c r="E11" s="163"/>
      <c r="F11" s="163"/>
      <c r="G11" s="163"/>
      <c r="H11" s="163"/>
      <c r="I11" s="164" t="s">
        <v>8</v>
      </c>
      <c r="J11" s="164"/>
      <c r="K11" s="164"/>
      <c r="L11" s="164"/>
      <c r="M11" s="164"/>
      <c r="N11" s="164"/>
      <c r="O11" s="163" t="s">
        <v>9</v>
      </c>
      <c r="P11" s="163"/>
      <c r="Q11" s="163"/>
      <c r="R11" s="163"/>
      <c r="S11" s="163"/>
      <c r="T11" s="163"/>
      <c r="U11" s="163"/>
      <c r="V11" s="163"/>
      <c r="W11" s="163"/>
      <c r="X11" s="163"/>
      <c r="Y11" s="163"/>
      <c r="Z11" s="163"/>
      <c r="AA11" s="163"/>
      <c r="AB11" s="163"/>
      <c r="AC11" s="163"/>
      <c r="AD11" s="163" t="s">
        <v>10</v>
      </c>
      <c r="AE11" s="163"/>
      <c r="AF11" s="163"/>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165" t="s">
        <v>38</v>
      </c>
      <c r="B13" s="165" t="str">
        <f>+'[2]Sección 1. Metas - Magnitud'!I15</f>
        <v>Demarcar 2.600 kilómetro carril de vías</v>
      </c>
      <c r="C13" s="165">
        <v>224</v>
      </c>
      <c r="D13" s="165" t="s">
        <v>39</v>
      </c>
      <c r="E13" s="165">
        <v>171</v>
      </c>
      <c r="F13" s="166" t="s">
        <v>40</v>
      </c>
      <c r="G13" s="165" t="s">
        <v>41</v>
      </c>
      <c r="H13" s="165" t="s">
        <v>42</v>
      </c>
      <c r="I13" s="167" t="e">
        <f>SUM(J13:N14)</f>
        <v>#REF!</v>
      </c>
      <c r="J13" s="168" t="e">
        <f>+#REF!</f>
        <v>#REF!</v>
      </c>
      <c r="K13" s="169" t="e">
        <f>+#REF!</f>
        <v>#REF!</v>
      </c>
      <c r="L13" s="170" t="e">
        <f>+#REF!</f>
        <v>#REF!</v>
      </c>
      <c r="M13" s="168" t="e">
        <f>+#REF!</f>
        <v>#REF!</v>
      </c>
      <c r="N13" s="168" t="e">
        <f>+#REF!</f>
        <v>#REF!</v>
      </c>
      <c r="O13" s="171" t="e">
        <f>+#REF!</f>
        <v>#REF!</v>
      </c>
      <c r="P13" s="171">
        <v>6.45</v>
      </c>
      <c r="Q13" s="171">
        <v>31.03</v>
      </c>
      <c r="R13" s="171"/>
      <c r="S13" s="171" t="e">
        <f>+#REF!</f>
        <v>#REF!</v>
      </c>
      <c r="T13" s="171" t="e">
        <f>+#REF!</f>
        <v>#REF!</v>
      </c>
      <c r="U13" s="171" t="e">
        <f>+#REF!</f>
        <v>#REF!</v>
      </c>
      <c r="V13" s="171" t="e">
        <f>+#REF!</f>
        <v>#REF!</v>
      </c>
      <c r="W13" s="171" t="e">
        <f>+#REF!</f>
        <v>#REF!</v>
      </c>
      <c r="X13" s="171" t="e">
        <f>+#REF!</f>
        <v>#REF!</v>
      </c>
      <c r="Y13" s="171" t="e">
        <f>+#REF!</f>
        <v>#REF!</v>
      </c>
      <c r="Z13" s="171" t="e">
        <f>+#REF!</f>
        <v>#REF!</v>
      </c>
      <c r="AA13" s="172" t="e">
        <f>SUM(O13:Z14)</f>
        <v>#REF!</v>
      </c>
      <c r="AB13" s="173" t="e">
        <f>+AA13/K13</f>
        <v>#REF!</v>
      </c>
      <c r="AC13" s="173" t="e">
        <f>+(J13+AA13)/I13</f>
        <v>#REF!</v>
      </c>
      <c r="AD13" s="174" t="s">
        <v>43</v>
      </c>
      <c r="AE13" s="175" t="s">
        <v>44</v>
      </c>
      <c r="AF13" s="174"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165"/>
      <c r="B14" s="165"/>
      <c r="C14" s="165"/>
      <c r="D14" s="165"/>
      <c r="E14" s="165"/>
      <c r="F14" s="166"/>
      <c r="G14" s="165"/>
      <c r="H14" s="165"/>
      <c r="I14" s="167"/>
      <c r="J14" s="168"/>
      <c r="K14" s="169"/>
      <c r="L14" s="170"/>
      <c r="M14" s="168"/>
      <c r="N14" s="168"/>
      <c r="O14" s="171"/>
      <c r="P14" s="171"/>
      <c r="Q14" s="171"/>
      <c r="R14" s="171"/>
      <c r="S14" s="171"/>
      <c r="T14" s="171"/>
      <c r="U14" s="171"/>
      <c r="V14" s="171"/>
      <c r="W14" s="171"/>
      <c r="X14" s="171"/>
      <c r="Y14" s="171"/>
      <c r="Z14" s="171"/>
      <c r="AA14" s="172"/>
      <c r="AB14" s="173"/>
      <c r="AC14" s="173"/>
      <c r="AD14" s="174"/>
      <c r="AE14" s="175"/>
      <c r="AF14" s="174"/>
    </row>
    <row r="15" spans="1:67" ht="89.25" customHeight="1" x14ac:dyDescent="0.25">
      <c r="A15" s="165" t="s">
        <v>38</v>
      </c>
      <c r="B15" s="165" t="str">
        <f>+'[2]Sección 1. Metas - Magnitud'!I18</f>
        <v>Instalar 35.000 señales verticales de pedestal</v>
      </c>
      <c r="C15" s="165">
        <v>223</v>
      </c>
      <c r="D15" s="165" t="s">
        <v>46</v>
      </c>
      <c r="E15" s="165">
        <v>170</v>
      </c>
      <c r="F15" s="166" t="s">
        <v>47</v>
      </c>
      <c r="G15" s="165" t="s">
        <v>41</v>
      </c>
      <c r="H15" s="165" t="s">
        <v>42</v>
      </c>
      <c r="I15" s="167" t="e">
        <f>SUM(J15:N16)</f>
        <v>#REF!</v>
      </c>
      <c r="J15" s="167" t="e">
        <f>+#REF!</f>
        <v>#REF!</v>
      </c>
      <c r="K15" s="176" t="e">
        <f>+#REF!</f>
        <v>#REF!</v>
      </c>
      <c r="L15" s="177" t="e">
        <f>+#REF!</f>
        <v>#REF!</v>
      </c>
      <c r="M15" s="167" t="e">
        <f>+#REF!</f>
        <v>#REF!</v>
      </c>
      <c r="N15" s="167" t="e">
        <f>+#REF!</f>
        <v>#REF!</v>
      </c>
      <c r="O15" s="171">
        <v>53</v>
      </c>
      <c r="P15" s="171">
        <v>712</v>
      </c>
      <c r="Q15" s="171">
        <v>881</v>
      </c>
      <c r="R15" s="171"/>
      <c r="S15" s="171" t="e">
        <f>+#REF!</f>
        <v>#REF!</v>
      </c>
      <c r="T15" s="171" t="e">
        <f>+#REF!</f>
        <v>#REF!</v>
      </c>
      <c r="U15" s="171" t="e">
        <f>+#REF!</f>
        <v>#REF!</v>
      </c>
      <c r="V15" s="171" t="e">
        <f>+#REF!</f>
        <v>#REF!</v>
      </c>
      <c r="W15" s="171" t="e">
        <f>+#REF!</f>
        <v>#REF!</v>
      </c>
      <c r="X15" s="171" t="e">
        <f>+#REF!</f>
        <v>#REF!</v>
      </c>
      <c r="Y15" s="171" t="e">
        <f>+#REF!</f>
        <v>#REF!</v>
      </c>
      <c r="Z15" s="171" t="e">
        <f>+#REF!</f>
        <v>#REF!</v>
      </c>
      <c r="AA15" s="172" t="e">
        <f>SUM(O15:Z16)</f>
        <v>#REF!</v>
      </c>
      <c r="AB15" s="173" t="e">
        <f>+AA15/K15</f>
        <v>#REF!</v>
      </c>
      <c r="AC15" s="173" t="e">
        <f>+(J15+AA15)/I15</f>
        <v>#REF!</v>
      </c>
      <c r="AD15" s="174" t="s">
        <v>48</v>
      </c>
      <c r="AE15" s="175" t="s">
        <v>44</v>
      </c>
      <c r="AF15" s="174" t="s">
        <v>49</v>
      </c>
    </row>
    <row r="16" spans="1:67" ht="140.25" customHeight="1" x14ac:dyDescent="0.25">
      <c r="A16" s="165"/>
      <c r="B16" s="165"/>
      <c r="C16" s="165"/>
      <c r="D16" s="165"/>
      <c r="E16" s="165"/>
      <c r="F16" s="166"/>
      <c r="G16" s="165"/>
      <c r="H16" s="165"/>
      <c r="I16" s="167"/>
      <c r="J16" s="167"/>
      <c r="K16" s="176"/>
      <c r="L16" s="177"/>
      <c r="M16" s="167"/>
      <c r="N16" s="167"/>
      <c r="O16" s="171"/>
      <c r="P16" s="171"/>
      <c r="Q16" s="171"/>
      <c r="R16" s="171"/>
      <c r="S16" s="171"/>
      <c r="T16" s="171"/>
      <c r="U16" s="171"/>
      <c r="V16" s="171"/>
      <c r="W16" s="171"/>
      <c r="X16" s="171"/>
      <c r="Y16" s="171"/>
      <c r="Z16" s="171"/>
      <c r="AA16" s="172"/>
      <c r="AB16" s="173"/>
      <c r="AC16" s="173"/>
      <c r="AD16" s="174"/>
      <c r="AE16" s="175"/>
      <c r="AF16" s="174"/>
    </row>
    <row r="17" spans="1:32" ht="62.25" customHeight="1" x14ac:dyDescent="0.25">
      <c r="A17" s="165" t="s">
        <v>38</v>
      </c>
      <c r="B17" s="180" t="str">
        <f>+'[2]Sección 1. Metas - Magnitud'!I45</f>
        <v>Realizar el 100% de las actividades para la segunda fase del Sistema Inteligente de Tranporte - SIT</v>
      </c>
      <c r="C17" s="165">
        <v>231</v>
      </c>
      <c r="D17" s="165" t="s">
        <v>50</v>
      </c>
      <c r="E17" s="165">
        <v>178</v>
      </c>
      <c r="F17" s="166" t="s">
        <v>51</v>
      </c>
      <c r="G17" s="165" t="s">
        <v>52</v>
      </c>
      <c r="H17" s="165" t="s">
        <v>42</v>
      </c>
      <c r="I17" s="181">
        <f>SUM(J17:N18)</f>
        <v>1</v>
      </c>
      <c r="J17" s="182">
        <v>0.05</v>
      </c>
      <c r="K17" s="183">
        <v>0.28999999999999998</v>
      </c>
      <c r="L17" s="184">
        <v>0.25</v>
      </c>
      <c r="M17" s="183">
        <v>0.4</v>
      </c>
      <c r="N17" s="183">
        <v>0.01</v>
      </c>
      <c r="O17" s="185">
        <v>0.19</v>
      </c>
      <c r="P17" s="185"/>
      <c r="Q17" s="185"/>
      <c r="R17" s="186">
        <v>0</v>
      </c>
      <c r="S17" s="186"/>
      <c r="T17" s="186"/>
      <c r="U17" s="187">
        <v>0</v>
      </c>
      <c r="V17" s="187"/>
      <c r="W17" s="187"/>
      <c r="X17" s="187">
        <v>0</v>
      </c>
      <c r="Y17" s="187"/>
      <c r="Z17" s="187"/>
      <c r="AA17" s="178">
        <f>+R17+O17+U17+X17</f>
        <v>0.19</v>
      </c>
      <c r="AB17" s="173">
        <f>+AA17/K17</f>
        <v>0.65517241379310354</v>
      </c>
      <c r="AC17" s="173">
        <f>+(J17+AA17)/I17</f>
        <v>0.24</v>
      </c>
      <c r="AD17" s="188" t="s">
        <v>53</v>
      </c>
      <c r="AE17" s="175" t="s">
        <v>44</v>
      </c>
      <c r="AF17" s="188" t="s">
        <v>54</v>
      </c>
    </row>
    <row r="18" spans="1:32" ht="200.25" customHeight="1" x14ac:dyDescent="0.25">
      <c r="A18" s="165"/>
      <c r="B18" s="180"/>
      <c r="C18" s="165"/>
      <c r="D18" s="165"/>
      <c r="E18" s="165"/>
      <c r="F18" s="166"/>
      <c r="G18" s="165"/>
      <c r="H18" s="165"/>
      <c r="I18" s="181"/>
      <c r="J18" s="182"/>
      <c r="K18" s="183"/>
      <c r="L18" s="184"/>
      <c r="M18" s="183"/>
      <c r="N18" s="183"/>
      <c r="O18" s="185"/>
      <c r="P18" s="185"/>
      <c r="Q18" s="185"/>
      <c r="R18" s="186"/>
      <c r="S18" s="186"/>
      <c r="T18" s="186"/>
      <c r="U18" s="187"/>
      <c r="V18" s="187"/>
      <c r="W18" s="187"/>
      <c r="X18" s="187"/>
      <c r="Y18" s="187"/>
      <c r="Z18" s="187"/>
      <c r="AA18" s="178"/>
      <c r="AB18" s="173"/>
      <c r="AC18" s="173"/>
      <c r="AD18" s="188"/>
      <c r="AE18" s="175"/>
      <c r="AF18" s="188"/>
    </row>
    <row r="19" spans="1:32" ht="62.25" customHeight="1" x14ac:dyDescent="0.25">
      <c r="A19" s="165" t="s">
        <v>38</v>
      </c>
      <c r="B19" s="180" t="str">
        <f>+'[2]Sección 1. Metas - Magnitud'!I48</f>
        <v>Realizar el 100% de las actividades para la segunda fase de Semáforos Inteligentes.</v>
      </c>
      <c r="C19" s="165">
        <v>232</v>
      </c>
      <c r="D19" s="165" t="s">
        <v>55</v>
      </c>
      <c r="E19" s="165">
        <v>179</v>
      </c>
      <c r="F19" s="166" t="s">
        <v>56</v>
      </c>
      <c r="G19" s="165" t="s">
        <v>52</v>
      </c>
      <c r="H19" s="165" t="s">
        <v>42</v>
      </c>
      <c r="I19" s="181">
        <f>SUM(J19:N20)</f>
        <v>1</v>
      </c>
      <c r="J19" s="182">
        <v>0.01</v>
      </c>
      <c r="K19" s="183">
        <v>0.15</v>
      </c>
      <c r="L19" s="184">
        <v>0.42</v>
      </c>
      <c r="M19" s="183">
        <v>0.42</v>
      </c>
      <c r="N19" s="183">
        <v>0</v>
      </c>
      <c r="O19" s="189">
        <v>0.35</v>
      </c>
      <c r="P19" s="189"/>
      <c r="Q19" s="189"/>
      <c r="R19" s="185">
        <v>0</v>
      </c>
      <c r="S19" s="185"/>
      <c r="T19" s="185"/>
      <c r="U19" s="189">
        <v>0</v>
      </c>
      <c r="V19" s="189"/>
      <c r="W19" s="189"/>
      <c r="X19" s="189">
        <v>0</v>
      </c>
      <c r="Y19" s="189"/>
      <c r="Z19" s="189"/>
      <c r="AA19" s="179">
        <f>+R19+O19+U19+X19</f>
        <v>0.35</v>
      </c>
      <c r="AB19" s="173">
        <f>+AA19/K19</f>
        <v>2.3333333333333335</v>
      </c>
      <c r="AC19" s="173">
        <f>+(J19+AA19)/I19</f>
        <v>0.36</v>
      </c>
      <c r="AD19" s="188" t="s">
        <v>57</v>
      </c>
      <c r="AE19" s="175" t="s">
        <v>44</v>
      </c>
      <c r="AF19" s="188" t="s">
        <v>54</v>
      </c>
    </row>
    <row r="20" spans="1:32" ht="298.5" customHeight="1" x14ac:dyDescent="0.25">
      <c r="A20" s="165"/>
      <c r="B20" s="180"/>
      <c r="C20" s="165"/>
      <c r="D20" s="165"/>
      <c r="E20" s="165"/>
      <c r="F20" s="166"/>
      <c r="G20" s="165"/>
      <c r="H20" s="165"/>
      <c r="I20" s="181"/>
      <c r="J20" s="182"/>
      <c r="K20" s="183"/>
      <c r="L20" s="184"/>
      <c r="M20" s="183"/>
      <c r="N20" s="183"/>
      <c r="O20" s="189"/>
      <c r="P20" s="189"/>
      <c r="Q20" s="189"/>
      <c r="R20" s="185"/>
      <c r="S20" s="185"/>
      <c r="T20" s="185"/>
      <c r="U20" s="189"/>
      <c r="V20" s="189"/>
      <c r="W20" s="189"/>
      <c r="X20" s="189"/>
      <c r="Y20" s="189"/>
      <c r="Z20" s="189"/>
      <c r="AA20" s="179"/>
      <c r="AB20" s="173"/>
      <c r="AC20" s="173"/>
      <c r="AD20" s="188"/>
      <c r="AE20" s="175"/>
      <c r="AF20" s="188"/>
    </row>
    <row r="21" spans="1:32" ht="62.25" customHeight="1" x14ac:dyDescent="0.25">
      <c r="A21" s="165" t="s">
        <v>38</v>
      </c>
      <c r="B21" s="180" t="str">
        <f>+'[2]Sección 1. Metas - Magnitud'!I51</f>
        <v>Realizar el 100% de las actividades para la primera fase de Detección Electrónica DEI</v>
      </c>
      <c r="C21" s="165">
        <v>233</v>
      </c>
      <c r="D21" s="165" t="s">
        <v>58</v>
      </c>
      <c r="E21" s="165">
        <v>180</v>
      </c>
      <c r="F21" s="166" t="s">
        <v>59</v>
      </c>
      <c r="G21" s="165" t="s">
        <v>52</v>
      </c>
      <c r="H21" s="165" t="s">
        <v>42</v>
      </c>
      <c r="I21" s="181">
        <f>SUM(J21:N22)</f>
        <v>1</v>
      </c>
      <c r="J21" s="182">
        <v>0.01</v>
      </c>
      <c r="K21" s="183">
        <v>0.1</v>
      </c>
      <c r="L21" s="184">
        <v>0.3</v>
      </c>
      <c r="M21" s="183">
        <v>0.55000000000000004</v>
      </c>
      <c r="N21" s="183">
        <v>0.04</v>
      </c>
      <c r="O21" s="189">
        <v>4.4999999999999998E-2</v>
      </c>
      <c r="P21" s="189"/>
      <c r="Q21" s="189"/>
      <c r="R21" s="189">
        <v>0</v>
      </c>
      <c r="S21" s="189"/>
      <c r="T21" s="189"/>
      <c r="U21" s="189">
        <v>0</v>
      </c>
      <c r="V21" s="189"/>
      <c r="W21" s="189"/>
      <c r="X21" s="189">
        <v>0</v>
      </c>
      <c r="Y21" s="189"/>
      <c r="Z21" s="189"/>
      <c r="AA21" s="179">
        <f>+R21+O21+U21+X21</f>
        <v>4.4999999999999998E-2</v>
      </c>
      <c r="AB21" s="173">
        <f>+AA21/K21</f>
        <v>0.44999999999999996</v>
      </c>
      <c r="AC21" s="173">
        <f>+(J21+AA21)/I21</f>
        <v>5.5E-2</v>
      </c>
      <c r="AD21" s="188" t="s">
        <v>60</v>
      </c>
      <c r="AE21" s="175" t="s">
        <v>44</v>
      </c>
      <c r="AF21" s="188" t="s">
        <v>54</v>
      </c>
    </row>
    <row r="22" spans="1:32" ht="124.5" customHeight="1" x14ac:dyDescent="0.25">
      <c r="A22" s="165"/>
      <c r="B22" s="180"/>
      <c r="C22" s="165"/>
      <c r="D22" s="165"/>
      <c r="E22" s="165"/>
      <c r="F22" s="166"/>
      <c r="G22" s="165"/>
      <c r="H22" s="165"/>
      <c r="I22" s="181"/>
      <c r="J22" s="182"/>
      <c r="K22" s="183"/>
      <c r="L22" s="184"/>
      <c r="M22" s="183"/>
      <c r="N22" s="183"/>
      <c r="O22" s="189"/>
      <c r="P22" s="189"/>
      <c r="Q22" s="189"/>
      <c r="R22" s="189"/>
      <c r="S22" s="189"/>
      <c r="T22" s="189"/>
      <c r="U22" s="189"/>
      <c r="V22" s="189"/>
      <c r="W22" s="189"/>
      <c r="X22" s="189"/>
      <c r="Y22" s="189"/>
      <c r="Z22" s="189"/>
      <c r="AA22" s="179"/>
      <c r="AB22" s="173"/>
      <c r="AC22" s="173"/>
      <c r="AD22" s="188"/>
      <c r="AE22" s="175"/>
      <c r="AF22" s="188"/>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231</v>
      </c>
      <c r="D9" s="198" t="s">
        <v>73</v>
      </c>
      <c r="E9" s="198"/>
      <c r="F9" s="199" t="s">
        <v>74</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4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90</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95</v>
      </c>
      <c r="D14" s="207"/>
      <c r="E14" s="207"/>
      <c r="F14" s="207"/>
      <c r="G14" s="207"/>
      <c r="H14" s="207"/>
      <c r="I14" s="207"/>
      <c r="J14" s="43"/>
      <c r="K14" s="43"/>
      <c r="M14" s="46"/>
      <c r="N14" s="34" t="s">
        <v>96</v>
      </c>
    </row>
    <row r="15" spans="2:14" ht="30.75" customHeight="1" x14ac:dyDescent="0.25">
      <c r="B15" s="38" t="s">
        <v>97</v>
      </c>
      <c r="C15" s="208" t="s">
        <v>98</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107</v>
      </c>
      <c r="D17" s="206"/>
      <c r="E17" s="206"/>
      <c r="F17" s="206"/>
      <c r="G17" s="206"/>
      <c r="H17" s="206"/>
      <c r="I17" s="206"/>
      <c r="J17" s="47"/>
      <c r="K17" s="47"/>
      <c r="M17" s="46" t="s">
        <v>108</v>
      </c>
      <c r="N17" s="34" t="s">
        <v>109</v>
      </c>
    </row>
    <row r="18" spans="2:14" ht="30.75" customHeight="1" x14ac:dyDescent="0.25">
      <c r="B18" s="38" t="s">
        <v>110</v>
      </c>
      <c r="C18" s="199" t="s">
        <v>111</v>
      </c>
      <c r="D18" s="199"/>
      <c r="E18" s="199"/>
      <c r="F18" s="199"/>
      <c r="G18" s="199"/>
      <c r="H18" s="199"/>
      <c r="I18" s="199"/>
      <c r="J18" s="48"/>
      <c r="K18" s="48"/>
      <c r="M18" s="46" t="s">
        <v>112</v>
      </c>
      <c r="N18" s="34" t="s">
        <v>113</v>
      </c>
    </row>
    <row r="19" spans="2:14" ht="30.75" customHeight="1" x14ac:dyDescent="0.25">
      <c r="B19" s="38" t="s">
        <v>114</v>
      </c>
      <c r="C19" s="199" t="s">
        <v>115</v>
      </c>
      <c r="D19" s="199"/>
      <c r="E19" s="199"/>
      <c r="F19" s="199"/>
      <c r="G19" s="199"/>
      <c r="H19" s="199"/>
      <c r="I19" s="199"/>
      <c r="J19" s="49"/>
      <c r="K19" s="49"/>
      <c r="M19" s="46"/>
      <c r="N19" s="34" t="s">
        <v>116</v>
      </c>
    </row>
    <row r="20" spans="2:14" ht="30.75" customHeight="1" x14ac:dyDescent="0.25">
      <c r="B20" s="38" t="s">
        <v>117</v>
      </c>
      <c r="C20" s="210" t="s">
        <v>52</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08" t="s">
        <v>124</v>
      </c>
      <c r="D22" s="208"/>
      <c r="E22" s="208"/>
      <c r="F22" s="199" t="s">
        <v>125</v>
      </c>
      <c r="G22" s="199"/>
      <c r="H22" s="199"/>
      <c r="I22" s="199"/>
      <c r="J22" s="49"/>
      <c r="K22" s="49"/>
      <c r="M22" s="46" t="s">
        <v>126</v>
      </c>
      <c r="N22" s="34" t="s">
        <v>127</v>
      </c>
    </row>
    <row r="23" spans="2:14" ht="39.75" customHeight="1" x14ac:dyDescent="0.25">
      <c r="B23" s="38" t="s">
        <v>128</v>
      </c>
      <c r="C23" s="214" t="s">
        <v>52</v>
      </c>
      <c r="D23" s="214"/>
      <c r="E23" s="214"/>
      <c r="F23" s="207" t="s">
        <v>52</v>
      </c>
      <c r="G23" s="207"/>
      <c r="H23" s="207"/>
      <c r="I23" s="207"/>
      <c r="J23" s="43"/>
      <c r="K23" s="43"/>
      <c r="M23" s="46"/>
      <c r="N23" s="34" t="s">
        <v>93</v>
      </c>
    </row>
    <row r="24" spans="2:14" ht="44.25" customHeight="1" x14ac:dyDescent="0.25">
      <c r="B24" s="38" t="s">
        <v>129</v>
      </c>
      <c r="C24" s="215" t="s">
        <v>130</v>
      </c>
      <c r="D24" s="215"/>
      <c r="E24" s="215"/>
      <c r="F24" s="199" t="s">
        <v>131</v>
      </c>
      <c r="G24" s="199"/>
      <c r="H24" s="199"/>
      <c r="I24" s="199"/>
      <c r="J24" s="48"/>
      <c r="K24" s="48"/>
      <c r="M24" s="52"/>
      <c r="N24" s="34" t="s">
        <v>132</v>
      </c>
    </row>
    <row r="25" spans="2:14" ht="29.25" customHeight="1" x14ac:dyDescent="0.25">
      <c r="B25" s="38" t="s">
        <v>133</v>
      </c>
      <c r="C25" s="216" t="s">
        <v>103</v>
      </c>
      <c r="D25" s="216"/>
      <c r="E25" s="216"/>
      <c r="F25" s="41" t="s">
        <v>134</v>
      </c>
      <c r="G25" s="217">
        <v>0.3</v>
      </c>
      <c r="H25" s="217"/>
      <c r="I25" s="217"/>
      <c r="J25" s="53"/>
      <c r="K25" s="53"/>
      <c r="M25" s="52"/>
    </row>
    <row r="26" spans="2:14" ht="27" customHeight="1" x14ac:dyDescent="0.25">
      <c r="B26" s="38" t="s">
        <v>135</v>
      </c>
      <c r="C26" s="208" t="s">
        <v>136</v>
      </c>
      <c r="D26" s="208"/>
      <c r="E26" s="208"/>
      <c r="F26" s="41" t="s">
        <v>137</v>
      </c>
      <c r="G26" s="218">
        <v>0.3</v>
      </c>
      <c r="H26" s="218"/>
      <c r="I26" s="218"/>
      <c r="J26" s="54"/>
      <c r="K26" s="54"/>
      <c r="M26" s="52"/>
    </row>
    <row r="27" spans="2:14" ht="47.25" customHeight="1" x14ac:dyDescent="0.25">
      <c r="B27" s="55" t="s">
        <v>138</v>
      </c>
      <c r="C27" s="219" t="s">
        <v>108</v>
      </c>
      <c r="D27" s="219"/>
      <c r="E27" s="219"/>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21" t="s">
        <v>53</v>
      </c>
      <c r="D42" s="221"/>
      <c r="E42" s="221"/>
      <c r="F42" s="221"/>
      <c r="G42" s="221"/>
      <c r="H42" s="221"/>
      <c r="I42" s="221"/>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83.25" customHeight="1" x14ac:dyDescent="0.25">
      <c r="B49" s="38" t="s">
        <v>165</v>
      </c>
      <c r="C49" s="221" t="s">
        <v>53</v>
      </c>
      <c r="D49" s="221"/>
      <c r="E49" s="221"/>
      <c r="F49" s="221"/>
      <c r="G49" s="221"/>
      <c r="H49" s="221"/>
      <c r="I49" s="221"/>
      <c r="J49" s="72"/>
      <c r="K49" s="72"/>
    </row>
    <row r="50" spans="2:11" ht="34.5" customHeight="1" x14ac:dyDescent="0.25">
      <c r="B50" s="38" t="s">
        <v>166</v>
      </c>
      <c r="C50" s="223" t="s">
        <v>140</v>
      </c>
      <c r="D50" s="223"/>
      <c r="E50" s="223"/>
      <c r="F50" s="223"/>
      <c r="G50" s="223"/>
      <c r="H50" s="223"/>
      <c r="I50" s="223"/>
      <c r="J50" s="72"/>
      <c r="K50" s="72"/>
    </row>
    <row r="51" spans="2:11" ht="34.5" customHeight="1" x14ac:dyDescent="0.25">
      <c r="B51" s="73" t="s">
        <v>167</v>
      </c>
      <c r="C51" s="224" t="s">
        <v>54</v>
      </c>
      <c r="D51" s="224"/>
      <c r="E51" s="224"/>
      <c r="F51" s="224"/>
      <c r="G51" s="224"/>
      <c r="H51" s="224"/>
      <c r="I51" s="224"/>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76"/>
      <c r="D54" s="228"/>
      <c r="E54" s="228"/>
      <c r="F54" s="228"/>
      <c r="G54" s="229"/>
      <c r="H54" s="229"/>
      <c r="I54" s="229"/>
      <c r="J54" s="75"/>
      <c r="K54" s="75"/>
    </row>
    <row r="55" spans="2:11" ht="31.5" customHeight="1" x14ac:dyDescent="0.25">
      <c r="B55" s="73" t="s">
        <v>173</v>
      </c>
      <c r="C55" s="233" t="s">
        <v>174</v>
      </c>
      <c r="D55" s="233"/>
      <c r="E55" s="234" t="s">
        <v>175</v>
      </c>
      <c r="F55" s="234"/>
      <c r="G55" s="235" t="s">
        <v>176</v>
      </c>
      <c r="H55" s="235"/>
      <c r="I55" s="235"/>
      <c r="J55" s="77"/>
      <c r="K55" s="77"/>
    </row>
    <row r="56" spans="2:11" ht="31.5" customHeight="1" x14ac:dyDescent="0.25">
      <c r="B56" s="73" t="s">
        <v>177</v>
      </c>
      <c r="C56" s="228" t="str">
        <f>+'[3]HV 1'!C56:D56</f>
        <v>NICOLAS ADOLFO CORREAL HUERTAS</v>
      </c>
      <c r="D56" s="228"/>
      <c r="E56" s="236" t="s">
        <v>178</v>
      </c>
      <c r="F56" s="236"/>
      <c r="G56" s="235" t="str">
        <f>+'[4]HV 1'!G56:I56</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237"/>
      <c r="C1" s="238" t="s">
        <v>0</v>
      </c>
      <c r="D1" s="238"/>
      <c r="E1" s="238"/>
      <c r="F1" s="238"/>
      <c r="G1" s="238"/>
      <c r="H1" s="238"/>
      <c r="I1" s="238"/>
      <c r="J1" s="238"/>
    </row>
    <row r="2" spans="2:13" ht="18" customHeight="1" x14ac:dyDescent="0.25">
      <c r="B2" s="237"/>
      <c r="C2" s="238" t="s">
        <v>1</v>
      </c>
      <c r="D2" s="238"/>
      <c r="E2" s="238"/>
      <c r="F2" s="238"/>
      <c r="G2" s="238"/>
      <c r="H2" s="238"/>
      <c r="I2" s="238"/>
      <c r="J2" s="238"/>
    </row>
    <row r="3" spans="2:13" ht="18" customHeight="1" x14ac:dyDescent="0.25">
      <c r="B3" s="237"/>
      <c r="C3" s="238" t="s">
        <v>182</v>
      </c>
      <c r="D3" s="238"/>
      <c r="E3" s="238"/>
      <c r="F3" s="238"/>
      <c r="G3" s="238"/>
      <c r="H3" s="238"/>
      <c r="I3" s="238"/>
      <c r="J3" s="238"/>
    </row>
    <row r="4" spans="2:13" ht="18" customHeight="1" x14ac:dyDescent="0.25">
      <c r="B4" s="237"/>
      <c r="C4" s="238" t="s">
        <v>183</v>
      </c>
      <c r="D4" s="238"/>
      <c r="E4" s="238"/>
      <c r="F4" s="238"/>
      <c r="G4" s="239" t="s">
        <v>184</v>
      </c>
      <c r="H4" s="239"/>
      <c r="I4" s="238"/>
      <c r="J4" s="238"/>
    </row>
    <row r="5" spans="2:13" ht="18" customHeight="1" x14ac:dyDescent="0.25">
      <c r="B5" s="92"/>
      <c r="C5" s="29"/>
      <c r="D5" s="29"/>
      <c r="E5" s="29"/>
      <c r="F5" s="29"/>
      <c r="G5" s="29"/>
      <c r="H5" s="29"/>
      <c r="I5" s="29"/>
      <c r="J5" s="93"/>
    </row>
    <row r="6" spans="2:13" ht="51.75" customHeight="1" x14ac:dyDescent="0.25">
      <c r="B6" s="94" t="s">
        <v>185</v>
      </c>
      <c r="C6" s="240" t="str">
        <f>+'[5]Sección 1. Metas - Magnitud'!C7</f>
        <v>1032 - Gestión y control de tránsito y transporte</v>
      </c>
      <c r="D6" s="240"/>
      <c r="E6" s="240"/>
      <c r="F6" s="95"/>
      <c r="G6" s="29"/>
      <c r="H6" s="29"/>
      <c r="I6" s="29"/>
      <c r="J6" s="93"/>
    </row>
    <row r="7" spans="2:13" ht="32.25" customHeight="1" x14ac:dyDescent="0.25">
      <c r="B7" s="96" t="s">
        <v>186</v>
      </c>
      <c r="C7" s="240" t="str">
        <f>+'[5]Sección 1. Metas - Magnitud'!C8:F8</f>
        <v>Dirección de Control y Vigilancia</v>
      </c>
      <c r="D7" s="240"/>
      <c r="E7" s="240"/>
      <c r="F7" s="95"/>
      <c r="G7" s="29"/>
      <c r="H7" s="29"/>
      <c r="I7" s="29"/>
      <c r="J7" s="93"/>
    </row>
    <row r="8" spans="2:13" ht="32.25" customHeight="1" x14ac:dyDescent="0.25">
      <c r="B8" s="96" t="s">
        <v>187</v>
      </c>
      <c r="C8" s="240" t="str">
        <f>+'[5]Sección 1. Metas - Magnitud'!C9:F9</f>
        <v>Subsecretaría de Servicios de la Movilidad</v>
      </c>
      <c r="D8" s="240"/>
      <c r="E8" s="240"/>
      <c r="F8" s="97"/>
      <c r="G8" s="29"/>
      <c r="H8" s="29"/>
      <c r="I8" s="29"/>
      <c r="J8" s="93"/>
    </row>
    <row r="9" spans="2:13" ht="33.75" customHeight="1" x14ac:dyDescent="0.25">
      <c r="B9" s="96" t="s">
        <v>188</v>
      </c>
      <c r="C9" s="240" t="s">
        <v>189</v>
      </c>
      <c r="D9" s="240"/>
      <c r="E9" s="240"/>
      <c r="F9" s="95"/>
      <c r="G9" s="29"/>
      <c r="H9" s="29"/>
      <c r="I9" s="29"/>
      <c r="J9" s="93"/>
    </row>
    <row r="10" spans="2:13" ht="32.25" customHeight="1" x14ac:dyDescent="0.25">
      <c r="B10" s="96" t="s">
        <v>190</v>
      </c>
      <c r="C10" s="240" t="s">
        <v>95</v>
      </c>
      <c r="D10" s="240"/>
      <c r="E10" s="240"/>
    </row>
    <row r="12" spans="2:13" x14ac:dyDescent="0.25">
      <c r="B12" s="243" t="s">
        <v>191</v>
      </c>
      <c r="C12" s="243"/>
      <c r="D12" s="243"/>
      <c r="E12" s="243"/>
      <c r="F12" s="243"/>
      <c r="G12" s="243"/>
      <c r="H12" s="243"/>
      <c r="I12" s="244" t="s">
        <v>192</v>
      </c>
      <c r="J12" s="244"/>
      <c r="K12" s="244"/>
    </row>
    <row r="13" spans="2:13" s="98" customFormat="1" ht="30" customHeight="1" x14ac:dyDescent="0.25">
      <c r="B13" s="241" t="s">
        <v>193</v>
      </c>
      <c r="C13" s="241" t="s">
        <v>194</v>
      </c>
      <c r="D13" s="241" t="s">
        <v>195</v>
      </c>
      <c r="E13" s="241" t="s">
        <v>196</v>
      </c>
      <c r="F13" s="241" t="s">
        <v>197</v>
      </c>
      <c r="G13" s="241" t="s">
        <v>198</v>
      </c>
      <c r="H13" s="241" t="s">
        <v>199</v>
      </c>
      <c r="I13" s="245" t="s">
        <v>200</v>
      </c>
      <c r="J13" s="246" t="s">
        <v>201</v>
      </c>
      <c r="K13" s="245" t="s">
        <v>202</v>
      </c>
    </row>
    <row r="14" spans="2:13" s="98" customFormat="1" x14ac:dyDescent="0.25">
      <c r="B14" s="241"/>
      <c r="C14" s="241"/>
      <c r="D14" s="241"/>
      <c r="E14" s="241"/>
      <c r="F14" s="241"/>
      <c r="G14" s="241"/>
      <c r="H14" s="241"/>
      <c r="I14" s="245"/>
      <c r="J14" s="246"/>
      <c r="K14" s="245"/>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241" t="s">
        <v>209</v>
      </c>
      <c r="C18" s="241"/>
      <c r="D18" s="116">
        <f>SUM(D15:D17)</f>
        <v>0.25</v>
      </c>
      <c r="E18" s="242" t="s">
        <v>209</v>
      </c>
      <c r="F18" s="242"/>
      <c r="G18" s="116">
        <f>SUM(G15:G17)</f>
        <v>0.25</v>
      </c>
      <c r="H18" s="117"/>
      <c r="I18" s="118">
        <f>SUM(I15:I17)</f>
        <v>0.19</v>
      </c>
      <c r="J18" s="119"/>
      <c r="K18" s="119"/>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K60"/>
  <sheetViews>
    <sheetView tabSelected="1" zoomScale="90" zoomScaleNormal="90" workbookViewId="0">
      <selection activeCell="C39" sqref="C39:I39"/>
    </sheetView>
  </sheetViews>
  <sheetFormatPr baseColWidth="10" defaultColWidth="0" defaultRowHeight="15" zeroHeight="1" x14ac:dyDescent="0.25"/>
  <cols>
    <col min="1" max="1" width="1" style="258" customWidth="1"/>
    <col min="2" max="2" width="25.42578125" style="356" customWidth="1"/>
    <col min="3" max="3" width="14.42578125" style="258" customWidth="1"/>
    <col min="4" max="4" width="20.140625" style="258" customWidth="1"/>
    <col min="5" max="5" width="16.42578125" style="258" customWidth="1"/>
    <col min="6" max="6" width="25" style="258" customWidth="1"/>
    <col min="7" max="7" width="22" style="357" customWidth="1"/>
    <col min="8" max="8" width="20.42578125" style="258" customWidth="1"/>
    <col min="9" max="11" width="22.42578125" style="258" customWidth="1"/>
    <col min="12" max="23" width="9.140625" style="263" hidden="1" customWidth="1"/>
    <col min="24" max="1023" width="9.140625" style="258" hidden="1" customWidth="1"/>
    <col min="1024" max="1024" width="9.140625" style="264" hidden="1" customWidth="1"/>
    <col min="1025" max="1025" width="0" style="264" hidden="1" customWidth="1"/>
    <col min="1026" max="16384" width="9.140625" style="264" hidden="1"/>
  </cols>
  <sheetData>
    <row r="1" spans="2:13 1025:1025" ht="37.5" customHeight="1" x14ac:dyDescent="0.25">
      <c r="B1" s="259"/>
      <c r="C1" s="260" t="s">
        <v>1</v>
      </c>
      <c r="D1" s="260"/>
      <c r="E1" s="260"/>
      <c r="F1" s="260"/>
      <c r="G1" s="260"/>
      <c r="H1" s="260"/>
      <c r="I1" s="261"/>
      <c r="J1" s="262"/>
      <c r="K1" s="262"/>
      <c r="AMK1" s="264" t="s">
        <v>357</v>
      </c>
    </row>
    <row r="2" spans="2:13 1025:1025" ht="37.5" customHeight="1" x14ac:dyDescent="0.25">
      <c r="B2" s="259"/>
      <c r="C2" s="265" t="s">
        <v>210</v>
      </c>
      <c r="D2" s="265"/>
      <c r="E2" s="265"/>
      <c r="F2" s="265"/>
      <c r="G2" s="265"/>
      <c r="H2" s="265"/>
      <c r="I2" s="261"/>
      <c r="J2" s="262"/>
      <c r="K2" s="262"/>
    </row>
    <row r="3" spans="2:13 1025:1025" ht="37.5" customHeight="1" x14ac:dyDescent="0.25">
      <c r="B3" s="259"/>
      <c r="C3" s="265" t="s">
        <v>211</v>
      </c>
      <c r="D3" s="265"/>
      <c r="E3" s="265"/>
      <c r="F3" s="265" t="s">
        <v>212</v>
      </c>
      <c r="G3" s="265"/>
      <c r="H3" s="265"/>
      <c r="I3" s="261"/>
      <c r="J3" s="262"/>
      <c r="K3" s="262"/>
    </row>
    <row r="4" spans="2:13 1025:1025" ht="23.25" customHeight="1" x14ac:dyDescent="0.25">
      <c r="B4" s="266"/>
      <c r="C4" s="266"/>
      <c r="D4" s="266"/>
      <c r="E4" s="266"/>
      <c r="F4" s="266"/>
      <c r="G4" s="266"/>
      <c r="H4" s="266"/>
      <c r="I4" s="266"/>
      <c r="J4" s="267"/>
      <c r="K4" s="267"/>
    </row>
    <row r="5" spans="2:13 1025:1025" ht="24" customHeight="1" x14ac:dyDescent="0.25">
      <c r="B5" s="268" t="s">
        <v>213</v>
      </c>
      <c r="C5" s="268"/>
      <c r="D5" s="268"/>
      <c r="E5" s="268"/>
      <c r="F5" s="268"/>
      <c r="G5" s="268"/>
      <c r="H5" s="268"/>
      <c r="I5" s="268"/>
      <c r="J5" s="269"/>
      <c r="K5" s="269"/>
      <c r="M5" s="270" t="s">
        <v>71</v>
      </c>
    </row>
    <row r="6" spans="2:13 1025:1025" ht="30.75" customHeight="1" x14ac:dyDescent="0.25">
      <c r="B6" s="271" t="s">
        <v>214</v>
      </c>
      <c r="C6" s="272">
        <v>1</v>
      </c>
      <c r="D6" s="273" t="s">
        <v>215</v>
      </c>
      <c r="E6" s="273"/>
      <c r="F6" s="274" t="s">
        <v>216</v>
      </c>
      <c r="G6" s="274"/>
      <c r="H6" s="274"/>
      <c r="I6" s="274"/>
      <c r="J6" s="275"/>
      <c r="K6" s="275"/>
      <c r="M6" s="270" t="s">
        <v>76</v>
      </c>
    </row>
    <row r="7" spans="2:13 1025:1025" ht="30.75" customHeight="1" x14ac:dyDescent="0.25">
      <c r="B7" s="271" t="s">
        <v>217</v>
      </c>
      <c r="C7" s="272" t="s">
        <v>78</v>
      </c>
      <c r="D7" s="273" t="s">
        <v>218</v>
      </c>
      <c r="E7" s="273"/>
      <c r="F7" s="276" t="s">
        <v>358</v>
      </c>
      <c r="G7" s="276"/>
      <c r="H7" s="277" t="s">
        <v>220</v>
      </c>
      <c r="I7" s="278" t="s">
        <v>78</v>
      </c>
      <c r="J7" s="279"/>
      <c r="K7" s="279"/>
      <c r="M7" s="270" t="s">
        <v>83</v>
      </c>
    </row>
    <row r="8" spans="2:13 1025:1025" ht="30.75" customHeight="1" x14ac:dyDescent="0.25">
      <c r="B8" s="271" t="s">
        <v>221</v>
      </c>
      <c r="C8" s="276" t="s">
        <v>222</v>
      </c>
      <c r="D8" s="276"/>
      <c r="E8" s="276"/>
      <c r="F8" s="276"/>
      <c r="G8" s="277" t="s">
        <v>223</v>
      </c>
      <c r="H8" s="280">
        <v>7555</v>
      </c>
      <c r="I8" s="280"/>
      <c r="J8" s="281"/>
      <c r="K8" s="281"/>
      <c r="M8" s="270" t="s">
        <v>42</v>
      </c>
    </row>
    <row r="9" spans="2:13 1025:1025" ht="30.75" customHeight="1" x14ac:dyDescent="0.25">
      <c r="B9" s="271" t="s">
        <v>62</v>
      </c>
      <c r="C9" s="282" t="s">
        <v>82</v>
      </c>
      <c r="D9" s="282"/>
      <c r="E9" s="282"/>
      <c r="F9" s="282"/>
      <c r="G9" s="277" t="s">
        <v>224</v>
      </c>
      <c r="H9" s="283" t="s">
        <v>90</v>
      </c>
      <c r="I9" s="283"/>
      <c r="J9" s="284"/>
      <c r="K9" s="284"/>
    </row>
    <row r="10" spans="2:13 1025:1025" ht="30.75" customHeight="1" x14ac:dyDescent="0.25">
      <c r="B10" s="271" t="s">
        <v>225</v>
      </c>
      <c r="C10" s="248" t="s">
        <v>226</v>
      </c>
      <c r="D10" s="248"/>
      <c r="E10" s="248"/>
      <c r="F10" s="248"/>
      <c r="G10" s="248"/>
      <c r="H10" s="248"/>
      <c r="I10" s="248"/>
      <c r="J10" s="285"/>
      <c r="K10" s="285"/>
    </row>
    <row r="11" spans="2:13 1025:1025" ht="30.75" customHeight="1" x14ac:dyDescent="0.25">
      <c r="B11" s="271" t="s">
        <v>227</v>
      </c>
      <c r="C11" s="286" t="s">
        <v>228</v>
      </c>
      <c r="D11" s="286"/>
      <c r="E11" s="286"/>
      <c r="F11" s="286"/>
      <c r="G11" s="286"/>
      <c r="H11" s="286"/>
      <c r="I11" s="286"/>
      <c r="J11" s="279"/>
      <c r="K11" s="279"/>
      <c r="M11" s="270" t="s">
        <v>96</v>
      </c>
    </row>
    <row r="12" spans="2:13 1025:1025" ht="30.75" customHeight="1" x14ac:dyDescent="0.25">
      <c r="B12" s="271" t="s">
        <v>229</v>
      </c>
      <c r="C12" s="287" t="s">
        <v>230</v>
      </c>
      <c r="D12" s="287"/>
      <c r="E12" s="287"/>
      <c r="F12" s="287"/>
      <c r="G12" s="277" t="s">
        <v>231</v>
      </c>
      <c r="H12" s="288" t="s">
        <v>100</v>
      </c>
      <c r="I12" s="288"/>
      <c r="J12" s="279"/>
      <c r="K12" s="279"/>
      <c r="M12" s="270" t="s">
        <v>78</v>
      </c>
    </row>
    <row r="13" spans="2:13 1025:1025" ht="30.75" customHeight="1" x14ac:dyDescent="0.25">
      <c r="B13" s="271" t="s">
        <v>232</v>
      </c>
      <c r="C13" s="289" t="s">
        <v>364</v>
      </c>
      <c r="D13" s="289"/>
      <c r="E13" s="289"/>
      <c r="F13" s="289"/>
      <c r="G13" s="277" t="s">
        <v>234</v>
      </c>
      <c r="H13" s="286" t="s">
        <v>42</v>
      </c>
      <c r="I13" s="286"/>
      <c r="J13" s="279"/>
      <c r="K13" s="279"/>
    </row>
    <row r="14" spans="2:13 1025:1025" ht="35.25" customHeight="1" x14ac:dyDescent="0.25">
      <c r="B14" s="271" t="s">
        <v>235</v>
      </c>
      <c r="C14" s="290" t="s">
        <v>236</v>
      </c>
      <c r="D14" s="290"/>
      <c r="E14" s="290"/>
      <c r="F14" s="290"/>
      <c r="G14" s="290"/>
      <c r="H14" s="290"/>
      <c r="I14" s="290"/>
      <c r="J14" s="285"/>
      <c r="K14" s="285"/>
      <c r="M14" s="270"/>
    </row>
    <row r="15" spans="2:13 1025:1025" ht="30.75" customHeight="1" x14ac:dyDescent="0.25">
      <c r="B15" s="271" t="s">
        <v>237</v>
      </c>
      <c r="C15" s="291" t="s">
        <v>238</v>
      </c>
      <c r="D15" s="291"/>
      <c r="E15" s="291"/>
      <c r="F15" s="291"/>
      <c r="G15" s="291"/>
      <c r="H15" s="291"/>
      <c r="I15" s="291"/>
      <c r="J15" s="292"/>
      <c r="K15" s="292"/>
      <c r="M15" s="270"/>
    </row>
    <row r="16" spans="2:13 1025:1025" ht="30.75" customHeight="1" x14ac:dyDescent="0.25">
      <c r="B16" s="271" t="s">
        <v>239</v>
      </c>
      <c r="C16" s="293" t="s">
        <v>240</v>
      </c>
      <c r="D16" s="293"/>
      <c r="E16" s="293"/>
      <c r="F16" s="293"/>
      <c r="G16" s="293"/>
      <c r="H16" s="293"/>
      <c r="I16" s="293"/>
      <c r="J16" s="294"/>
      <c r="K16" s="294"/>
      <c r="M16" s="270"/>
    </row>
    <row r="17" spans="2:13" ht="30.75" customHeight="1" x14ac:dyDescent="0.25">
      <c r="B17" s="271" t="s">
        <v>241</v>
      </c>
      <c r="C17" s="286" t="s">
        <v>242</v>
      </c>
      <c r="D17" s="286"/>
      <c r="E17" s="286"/>
      <c r="F17" s="286"/>
      <c r="G17" s="286"/>
      <c r="H17" s="286"/>
      <c r="I17" s="286"/>
      <c r="J17" s="295"/>
      <c r="K17" s="295"/>
      <c r="M17" s="270"/>
    </row>
    <row r="18" spans="2:13" ht="18" customHeight="1" x14ac:dyDescent="0.25">
      <c r="B18" s="296" t="s">
        <v>243</v>
      </c>
      <c r="C18" s="297" t="s">
        <v>244</v>
      </c>
      <c r="D18" s="297"/>
      <c r="E18" s="297"/>
      <c r="F18" s="298" t="s">
        <v>245</v>
      </c>
      <c r="G18" s="298"/>
      <c r="H18" s="298"/>
      <c r="I18" s="298"/>
      <c r="J18" s="299"/>
      <c r="K18" s="299"/>
      <c r="M18" s="270"/>
    </row>
    <row r="19" spans="2:13" ht="39.75" customHeight="1" x14ac:dyDescent="0.25">
      <c r="B19" s="296"/>
      <c r="C19" s="276" t="s">
        <v>246</v>
      </c>
      <c r="D19" s="276"/>
      <c r="E19" s="276"/>
      <c r="F19" s="274" t="s">
        <v>247</v>
      </c>
      <c r="G19" s="274"/>
      <c r="H19" s="274"/>
      <c r="I19" s="274"/>
      <c r="J19" s="294"/>
      <c r="K19" s="294"/>
      <c r="M19" s="270"/>
    </row>
    <row r="20" spans="2:13" ht="39.75" customHeight="1" x14ac:dyDescent="0.25">
      <c r="B20" s="271" t="s">
        <v>248</v>
      </c>
      <c r="C20" s="300" t="s">
        <v>249</v>
      </c>
      <c r="D20" s="300"/>
      <c r="E20" s="300"/>
      <c r="F20" s="288" t="s">
        <v>250</v>
      </c>
      <c r="G20" s="288"/>
      <c r="H20" s="288"/>
      <c r="I20" s="288"/>
      <c r="J20" s="279"/>
      <c r="K20" s="279"/>
      <c r="M20" s="270"/>
    </row>
    <row r="21" spans="2:13" ht="60" customHeight="1" x14ac:dyDescent="0.25">
      <c r="B21" s="271" t="s">
        <v>251</v>
      </c>
      <c r="C21" s="276" t="s">
        <v>252</v>
      </c>
      <c r="D21" s="276"/>
      <c r="E21" s="276"/>
      <c r="F21" s="274" t="s">
        <v>253</v>
      </c>
      <c r="G21" s="274"/>
      <c r="H21" s="274"/>
      <c r="I21" s="274"/>
      <c r="J21" s="292"/>
      <c r="K21" s="292"/>
      <c r="M21" s="270"/>
    </row>
    <row r="22" spans="2:13" ht="23.25" customHeight="1" x14ac:dyDescent="0.25">
      <c r="B22" s="271" t="s">
        <v>254</v>
      </c>
      <c r="C22" s="301">
        <v>45292</v>
      </c>
      <c r="D22" s="301"/>
      <c r="E22" s="301"/>
      <c r="F22" s="277" t="s">
        <v>255</v>
      </c>
      <c r="G22" s="302">
        <v>4</v>
      </c>
      <c r="H22" s="277" t="s">
        <v>256</v>
      </c>
      <c r="I22" s="303">
        <v>14</v>
      </c>
      <c r="J22" s="304"/>
      <c r="K22" s="304"/>
    </row>
    <row r="23" spans="2:13" ht="27" customHeight="1" x14ac:dyDescent="0.25">
      <c r="B23" s="271" t="s">
        <v>257</v>
      </c>
      <c r="C23" s="301">
        <v>45443</v>
      </c>
      <c r="D23" s="301"/>
      <c r="E23" s="301"/>
      <c r="F23" s="277" t="s">
        <v>258</v>
      </c>
      <c r="G23" s="305">
        <v>2</v>
      </c>
      <c r="H23" s="305"/>
      <c r="I23" s="305"/>
      <c r="J23" s="306"/>
      <c r="K23" s="306"/>
    </row>
    <row r="24" spans="2:13" ht="30.75" customHeight="1" x14ac:dyDescent="0.25">
      <c r="B24" s="307" t="s">
        <v>259</v>
      </c>
      <c r="C24" s="308" t="s">
        <v>112</v>
      </c>
      <c r="D24" s="308"/>
      <c r="E24" s="308"/>
      <c r="F24" s="309" t="s">
        <v>260</v>
      </c>
      <c r="G24" s="274" t="s">
        <v>365</v>
      </c>
      <c r="H24" s="274"/>
      <c r="I24" s="274"/>
      <c r="J24" s="299"/>
      <c r="K24" s="299"/>
    </row>
    <row r="25" spans="2:13" ht="22.5" customHeight="1" x14ac:dyDescent="0.25">
      <c r="B25" s="310" t="s">
        <v>262</v>
      </c>
      <c r="C25" s="310"/>
      <c r="D25" s="310"/>
      <c r="E25" s="310"/>
      <c r="F25" s="310"/>
      <c r="G25" s="310"/>
      <c r="H25" s="310"/>
      <c r="I25" s="310"/>
      <c r="J25" s="269"/>
      <c r="K25" s="269"/>
    </row>
    <row r="26" spans="2:13" ht="43.5" customHeight="1" x14ac:dyDescent="0.25">
      <c r="B26" s="311" t="s">
        <v>142</v>
      </c>
      <c r="C26" s="312" t="s">
        <v>263</v>
      </c>
      <c r="D26" s="312" t="s">
        <v>264</v>
      </c>
      <c r="E26" s="313" t="s">
        <v>265</v>
      </c>
      <c r="F26" s="312" t="s">
        <v>266</v>
      </c>
      <c r="G26" s="312" t="s">
        <v>267</v>
      </c>
      <c r="H26" s="313" t="s">
        <v>268</v>
      </c>
      <c r="I26" s="314" t="s">
        <v>269</v>
      </c>
      <c r="J26" s="294"/>
      <c r="K26" s="294"/>
    </row>
    <row r="27" spans="2:13" ht="19.5" customHeight="1" x14ac:dyDescent="0.25">
      <c r="B27" s="315" t="s">
        <v>151</v>
      </c>
      <c r="C27" s="316">
        <v>0.45000000000000007</v>
      </c>
      <c r="D27" s="317">
        <v>0.45</v>
      </c>
      <c r="E27" s="120">
        <f t="shared" ref="E27:E38" si="0">IF(OR(C27=0,C27=""),0,D27/C27)</f>
        <v>0.99999999999999989</v>
      </c>
      <c r="F27" s="318">
        <f>SUM(C27:C38)</f>
        <v>2</v>
      </c>
      <c r="G27" s="319">
        <f>SUM(D27:D38)</f>
        <v>1</v>
      </c>
      <c r="H27" s="320">
        <f>IF(D27="","",(D27*100%)/$G$23)</f>
        <v>0.22500000000000001</v>
      </c>
      <c r="I27" s="321">
        <f>G27+I22</f>
        <v>15</v>
      </c>
      <c r="J27" s="322"/>
      <c r="K27" s="323"/>
    </row>
    <row r="28" spans="2:13" ht="19.5" customHeight="1" x14ac:dyDescent="0.25">
      <c r="B28" s="315" t="s">
        <v>152</v>
      </c>
      <c r="C28" s="316">
        <v>0.35</v>
      </c>
      <c r="D28" s="317">
        <v>0.35</v>
      </c>
      <c r="E28" s="120">
        <f t="shared" si="0"/>
        <v>1</v>
      </c>
      <c r="F28" s="318"/>
      <c r="G28" s="319"/>
      <c r="H28" s="320">
        <f t="shared" ref="H28:H38" si="1">IF(D28="","",(D28*100%)/$G$23 + H27)</f>
        <v>0.4</v>
      </c>
      <c r="I28" s="321"/>
      <c r="J28" s="322"/>
      <c r="K28" s="323"/>
    </row>
    <row r="29" spans="2:13" ht="19.5" customHeight="1" x14ac:dyDescent="0.25">
      <c r="B29" s="315" t="s">
        <v>153</v>
      </c>
      <c r="C29" s="316">
        <v>0.2</v>
      </c>
      <c r="D29" s="317">
        <v>0.2</v>
      </c>
      <c r="E29" s="120">
        <f t="shared" si="0"/>
        <v>1</v>
      </c>
      <c r="F29" s="318"/>
      <c r="G29" s="319"/>
      <c r="H29" s="320">
        <f t="shared" si="1"/>
        <v>0.5</v>
      </c>
      <c r="I29" s="321"/>
      <c r="J29" s="322"/>
      <c r="K29" s="323"/>
    </row>
    <row r="30" spans="2:13" ht="19.5" customHeight="1" x14ac:dyDescent="0.25">
      <c r="B30" s="315" t="s">
        <v>154</v>
      </c>
      <c r="C30" s="316">
        <v>0.8</v>
      </c>
      <c r="D30" s="317"/>
      <c r="E30" s="120">
        <f t="shared" si="0"/>
        <v>0</v>
      </c>
      <c r="F30" s="318"/>
      <c r="G30" s="319"/>
      <c r="H30" s="320" t="str">
        <f t="shared" si="1"/>
        <v/>
      </c>
      <c r="I30" s="321"/>
      <c r="J30" s="322"/>
      <c r="K30" s="323"/>
    </row>
    <row r="31" spans="2:13" ht="19.5" customHeight="1" x14ac:dyDescent="0.25">
      <c r="B31" s="315" t="s">
        <v>155</v>
      </c>
      <c r="C31" s="316">
        <v>0.2</v>
      </c>
      <c r="D31" s="317"/>
      <c r="E31" s="120">
        <f t="shared" si="0"/>
        <v>0</v>
      </c>
      <c r="F31" s="318"/>
      <c r="G31" s="319"/>
      <c r="H31" s="320" t="str">
        <f t="shared" si="1"/>
        <v/>
      </c>
      <c r="I31" s="321"/>
      <c r="J31" s="322"/>
      <c r="K31" s="323"/>
    </row>
    <row r="32" spans="2:13" ht="19.5" customHeight="1" x14ac:dyDescent="0.25">
      <c r="B32" s="315" t="s">
        <v>156</v>
      </c>
      <c r="C32" s="316">
        <v>0</v>
      </c>
      <c r="D32" s="317"/>
      <c r="E32" s="120">
        <f t="shared" si="0"/>
        <v>0</v>
      </c>
      <c r="F32" s="318"/>
      <c r="G32" s="319"/>
      <c r="H32" s="320" t="str">
        <f t="shared" si="1"/>
        <v/>
      </c>
      <c r="I32" s="321"/>
      <c r="J32" s="323"/>
      <c r="K32" s="323"/>
    </row>
    <row r="33" spans="2:11" ht="19.5" customHeight="1" x14ac:dyDescent="0.25">
      <c r="B33" s="315" t="s">
        <v>157</v>
      </c>
      <c r="C33" s="316">
        <v>0</v>
      </c>
      <c r="D33" s="317"/>
      <c r="E33" s="120">
        <f t="shared" si="0"/>
        <v>0</v>
      </c>
      <c r="F33" s="318"/>
      <c r="G33" s="319"/>
      <c r="H33" s="320" t="str">
        <f t="shared" si="1"/>
        <v/>
      </c>
      <c r="I33" s="321"/>
      <c r="J33" s="323"/>
      <c r="K33" s="323"/>
    </row>
    <row r="34" spans="2:11" ht="19.5" customHeight="1" x14ac:dyDescent="0.25">
      <c r="B34" s="315" t="s">
        <v>158</v>
      </c>
      <c r="C34" s="316">
        <v>0</v>
      </c>
      <c r="D34" s="317"/>
      <c r="E34" s="120">
        <f t="shared" si="0"/>
        <v>0</v>
      </c>
      <c r="F34" s="318"/>
      <c r="G34" s="319"/>
      <c r="H34" s="320" t="str">
        <f t="shared" si="1"/>
        <v/>
      </c>
      <c r="I34" s="321"/>
      <c r="J34" s="323"/>
      <c r="K34" s="323"/>
    </row>
    <row r="35" spans="2:11" ht="19.5" customHeight="1" x14ac:dyDescent="0.25">
      <c r="B35" s="315" t="s">
        <v>159</v>
      </c>
      <c r="C35" s="316">
        <v>0</v>
      </c>
      <c r="D35" s="317"/>
      <c r="E35" s="120">
        <f t="shared" si="0"/>
        <v>0</v>
      </c>
      <c r="F35" s="318"/>
      <c r="G35" s="319"/>
      <c r="H35" s="320" t="str">
        <f t="shared" si="1"/>
        <v/>
      </c>
      <c r="I35" s="321"/>
      <c r="J35" s="323"/>
      <c r="K35" s="323"/>
    </row>
    <row r="36" spans="2:11" ht="19.5" customHeight="1" x14ac:dyDescent="0.25">
      <c r="B36" s="315" t="s">
        <v>160</v>
      </c>
      <c r="C36" s="316">
        <v>0</v>
      </c>
      <c r="D36" s="317"/>
      <c r="E36" s="120">
        <f t="shared" si="0"/>
        <v>0</v>
      </c>
      <c r="F36" s="318"/>
      <c r="G36" s="319"/>
      <c r="H36" s="320" t="str">
        <f t="shared" si="1"/>
        <v/>
      </c>
      <c r="I36" s="321"/>
      <c r="J36" s="323"/>
      <c r="K36" s="323"/>
    </row>
    <row r="37" spans="2:11" ht="19.5" customHeight="1" x14ac:dyDescent="0.25">
      <c r="B37" s="315" t="s">
        <v>161</v>
      </c>
      <c r="C37" s="316">
        <v>0</v>
      </c>
      <c r="D37" s="317"/>
      <c r="E37" s="120">
        <f t="shared" si="0"/>
        <v>0</v>
      </c>
      <c r="F37" s="318"/>
      <c r="G37" s="319"/>
      <c r="H37" s="320" t="str">
        <f t="shared" si="1"/>
        <v/>
      </c>
      <c r="I37" s="321"/>
      <c r="J37" s="323"/>
      <c r="K37" s="323"/>
    </row>
    <row r="38" spans="2:11" ht="19.5" customHeight="1" x14ac:dyDescent="0.25">
      <c r="B38" s="315" t="s">
        <v>162</v>
      </c>
      <c r="C38" s="316">
        <v>0</v>
      </c>
      <c r="D38" s="317"/>
      <c r="E38" s="120">
        <f t="shared" si="0"/>
        <v>0</v>
      </c>
      <c r="F38" s="318"/>
      <c r="G38" s="319"/>
      <c r="H38" s="320" t="str">
        <f t="shared" si="1"/>
        <v/>
      </c>
      <c r="I38" s="321"/>
      <c r="J38" s="323"/>
      <c r="K38" s="323"/>
    </row>
    <row r="39" spans="2:11" ht="87.75" customHeight="1" x14ac:dyDescent="0.25">
      <c r="B39" s="324" t="s">
        <v>270</v>
      </c>
      <c r="C39" s="325" t="s">
        <v>378</v>
      </c>
      <c r="D39" s="325"/>
      <c r="E39" s="325"/>
      <c r="F39" s="325"/>
      <c r="G39" s="325"/>
      <c r="H39" s="325"/>
      <c r="I39" s="325"/>
      <c r="J39" s="323"/>
      <c r="K39" s="323"/>
    </row>
    <row r="40" spans="2:11" ht="35.450000000000003" customHeight="1" x14ac:dyDescent="0.25">
      <c r="B40" s="326"/>
      <c r="C40" s="326"/>
      <c r="D40" s="326"/>
      <c r="E40" s="326"/>
      <c r="F40" s="326"/>
      <c r="G40" s="326"/>
      <c r="H40" s="326"/>
      <c r="I40" s="326"/>
      <c r="J40" s="269"/>
      <c r="K40" s="269"/>
    </row>
    <row r="41" spans="2:11" ht="35.450000000000003" customHeight="1" x14ac:dyDescent="0.25">
      <c r="B41" s="326"/>
      <c r="C41" s="326"/>
      <c r="D41" s="326"/>
      <c r="E41" s="326"/>
      <c r="F41" s="326"/>
      <c r="G41" s="326"/>
      <c r="H41" s="326"/>
      <c r="I41" s="326"/>
      <c r="J41" s="327"/>
      <c r="K41" s="327"/>
    </row>
    <row r="42" spans="2:11" ht="35.450000000000003" customHeight="1" x14ac:dyDescent="0.25">
      <c r="B42" s="326"/>
      <c r="C42" s="326"/>
      <c r="D42" s="326"/>
      <c r="E42" s="326"/>
      <c r="F42" s="326"/>
      <c r="G42" s="326"/>
      <c r="H42" s="326"/>
      <c r="I42" s="326"/>
      <c r="J42" s="327"/>
      <c r="K42" s="327"/>
    </row>
    <row r="43" spans="2:11" ht="35.450000000000003" customHeight="1" x14ac:dyDescent="0.25">
      <c r="B43" s="326"/>
      <c r="C43" s="326"/>
      <c r="D43" s="326"/>
      <c r="E43" s="326"/>
      <c r="F43" s="326"/>
      <c r="G43" s="326"/>
      <c r="H43" s="326"/>
      <c r="I43" s="326"/>
      <c r="K43" s="327"/>
    </row>
    <row r="44" spans="2:11" ht="35.450000000000003" customHeight="1" x14ac:dyDescent="0.25">
      <c r="B44" s="326"/>
      <c r="C44" s="326"/>
      <c r="D44" s="326"/>
      <c r="E44" s="326"/>
      <c r="F44" s="326"/>
      <c r="G44" s="326"/>
      <c r="H44" s="326"/>
      <c r="I44" s="326"/>
      <c r="J44" s="267"/>
      <c r="K44" s="267"/>
    </row>
    <row r="45" spans="2:11" ht="100.5" customHeight="1" x14ac:dyDescent="0.25">
      <c r="B45" s="271" t="s">
        <v>271</v>
      </c>
      <c r="C45" s="325" t="s">
        <v>383</v>
      </c>
      <c r="D45" s="325"/>
      <c r="E45" s="325"/>
      <c r="F45" s="325"/>
      <c r="G45" s="325"/>
      <c r="H45" s="325"/>
      <c r="I45" s="325"/>
      <c r="J45" s="323"/>
      <c r="K45" s="328"/>
    </row>
    <row r="46" spans="2:11" ht="32.25" customHeight="1" x14ac:dyDescent="0.25">
      <c r="B46" s="271" t="s">
        <v>272</v>
      </c>
      <c r="C46" s="329" t="s">
        <v>273</v>
      </c>
      <c r="D46" s="330"/>
      <c r="E46" s="330"/>
      <c r="F46" s="330"/>
      <c r="G46" s="330"/>
      <c r="H46" s="330"/>
      <c r="I46" s="331"/>
      <c r="J46" s="332"/>
      <c r="K46" s="332"/>
    </row>
    <row r="47" spans="2:11" ht="66" customHeight="1" x14ac:dyDescent="0.25">
      <c r="B47" s="324" t="s">
        <v>274</v>
      </c>
      <c r="C47" s="333" t="s">
        <v>366</v>
      </c>
      <c r="D47" s="334"/>
      <c r="E47" s="334"/>
      <c r="F47" s="334"/>
      <c r="G47" s="334"/>
      <c r="H47" s="334"/>
      <c r="I47" s="335"/>
      <c r="J47" s="332"/>
      <c r="K47" s="332"/>
    </row>
    <row r="48" spans="2:11" ht="22.5" customHeight="1" x14ac:dyDescent="0.25">
      <c r="B48" s="310" t="s">
        <v>275</v>
      </c>
      <c r="C48" s="310"/>
      <c r="D48" s="310"/>
      <c r="E48" s="310"/>
      <c r="F48" s="310"/>
      <c r="G48" s="310"/>
      <c r="H48" s="310"/>
      <c r="I48" s="310"/>
      <c r="J48" s="332"/>
      <c r="K48" s="332"/>
    </row>
    <row r="49" spans="2:11" ht="22.5" customHeight="1" x14ac:dyDescent="0.25">
      <c r="B49" s="296" t="s">
        <v>276</v>
      </c>
      <c r="C49" s="312" t="s">
        <v>277</v>
      </c>
      <c r="D49" s="273" t="s">
        <v>278</v>
      </c>
      <c r="E49" s="273"/>
      <c r="F49" s="273"/>
      <c r="G49" s="336" t="s">
        <v>279</v>
      </c>
      <c r="H49" s="336"/>
      <c r="I49" s="336"/>
      <c r="J49" s="337"/>
      <c r="K49" s="337"/>
    </row>
    <row r="50" spans="2:11" ht="30.75" customHeight="1" x14ac:dyDescent="0.25">
      <c r="B50" s="296"/>
      <c r="C50" s="338" t="s">
        <v>280</v>
      </c>
      <c r="D50" s="339" t="s">
        <v>280</v>
      </c>
      <c r="E50" s="339"/>
      <c r="F50" s="339"/>
      <c r="G50" s="293" t="s">
        <v>280</v>
      </c>
      <c r="H50" s="293"/>
      <c r="I50" s="293"/>
      <c r="J50" s="337"/>
      <c r="K50" s="337"/>
    </row>
    <row r="51" spans="2:11" ht="32.25" customHeight="1" x14ac:dyDescent="0.25">
      <c r="B51" s="340" t="s">
        <v>281</v>
      </c>
      <c r="C51" s="341" t="s">
        <v>372</v>
      </c>
      <c r="D51" s="341"/>
      <c r="E51" s="341"/>
      <c r="F51" s="341"/>
      <c r="G51" s="341"/>
      <c r="H51" s="341"/>
      <c r="I51" s="341"/>
      <c r="J51" s="342"/>
      <c r="K51" s="343"/>
    </row>
    <row r="52" spans="2:11" ht="28.5" customHeight="1" x14ac:dyDescent="0.25">
      <c r="B52" s="344" t="s">
        <v>282</v>
      </c>
      <c r="C52" s="341" t="s">
        <v>373</v>
      </c>
      <c r="D52" s="341"/>
      <c r="E52" s="341"/>
      <c r="F52" s="341"/>
      <c r="G52" s="341"/>
      <c r="H52" s="341"/>
      <c r="I52" s="341"/>
      <c r="J52" s="342"/>
      <c r="K52" s="343"/>
    </row>
    <row r="53" spans="2:11" ht="30" customHeight="1" x14ac:dyDescent="0.25">
      <c r="B53" s="324" t="s">
        <v>283</v>
      </c>
      <c r="C53" s="345" t="s">
        <v>374</v>
      </c>
      <c r="D53" s="345"/>
      <c r="E53" s="345"/>
      <c r="F53" s="345"/>
      <c r="G53" s="345"/>
      <c r="H53" s="345"/>
      <c r="I53" s="345"/>
      <c r="J53" s="342"/>
      <c r="K53" s="343"/>
    </row>
    <row r="54" spans="2:11" ht="31.5" customHeight="1" x14ac:dyDescent="0.25">
      <c r="B54" s="346" t="s">
        <v>284</v>
      </c>
      <c r="C54" s="347" t="s">
        <v>280</v>
      </c>
      <c r="D54" s="347"/>
      <c r="E54" s="347"/>
      <c r="F54" s="347"/>
      <c r="G54" s="347"/>
      <c r="H54" s="347"/>
      <c r="I54" s="347"/>
      <c r="J54" s="348" t="s">
        <v>280</v>
      </c>
      <c r="K54" s="349"/>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vWyrDzx3R/678AucKhs3aRkmdoI3yA13UkMBPh2LMLRos6Tbxrvmlpy632E7kk9DNKAQho/EGMwPvzM/rZ50tA==" saltValue="NrFplp2jLfKA1WtT/fHG5g=="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5">
    <dataValidation type="list" showDropDown="1" showInputMessage="1" showErrorMessage="1" sqref="K12">
      <formula1>N17:N19</formula1>
      <formula2>0</formula2>
    </dataValidation>
    <dataValidation type="list" allowBlank="1" showInputMessage="1" showErrorMessage="1" sqref="H13:I13">
      <formula1>$M$5:$M$8</formula1>
      <formula2>0</formula2>
    </dataValidation>
    <dataValidation type="list" allowBlank="1" showInputMessage="1" showErrorMessage="1" sqref="C7 I7">
      <formula1>$M$11:$M$12</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90" zoomScaleNormal="90" workbookViewId="0">
      <selection activeCell="C39" sqref="C39:I39"/>
    </sheetView>
  </sheetViews>
  <sheetFormatPr baseColWidth="10" defaultColWidth="0" defaultRowHeight="15" zeroHeight="1" x14ac:dyDescent="0.25"/>
  <cols>
    <col min="1" max="1" width="1" style="358" customWidth="1"/>
    <col min="2" max="2" width="25.42578125" style="378" customWidth="1"/>
    <col min="3" max="3" width="14.42578125" style="358" customWidth="1"/>
    <col min="4" max="4" width="20.140625" style="358" customWidth="1"/>
    <col min="5" max="5" width="16.42578125" style="358" customWidth="1"/>
    <col min="6" max="6" width="25" style="358" customWidth="1"/>
    <col min="7" max="7" width="22" style="379" customWidth="1"/>
    <col min="8" max="8" width="20.42578125" style="358" customWidth="1"/>
    <col min="9" max="10" width="22.42578125" style="358" customWidth="1"/>
    <col min="11" max="11" width="26" style="358" customWidth="1"/>
    <col min="12" max="24" width="9.140625" style="360" hidden="1" customWidth="1"/>
    <col min="25" max="1024" width="9.140625" style="358" hidden="1" customWidth="1"/>
    <col min="1025" max="16384" width="9.140625" style="264" hidden="1"/>
  </cols>
  <sheetData>
    <row r="1" spans="2:14" ht="37.5" customHeight="1" x14ac:dyDescent="0.25">
      <c r="B1" s="359"/>
      <c r="C1" s="260" t="s">
        <v>1</v>
      </c>
      <c r="D1" s="260"/>
      <c r="E1" s="260"/>
      <c r="F1" s="260"/>
      <c r="G1" s="260"/>
      <c r="H1" s="260"/>
      <c r="I1" s="261"/>
      <c r="J1" s="262"/>
      <c r="K1" s="262"/>
      <c r="M1" s="361" t="s">
        <v>61</v>
      </c>
    </row>
    <row r="2" spans="2:14" ht="37.5" customHeight="1" x14ac:dyDescent="0.25">
      <c r="B2" s="359"/>
      <c r="C2" s="265" t="s">
        <v>210</v>
      </c>
      <c r="D2" s="265"/>
      <c r="E2" s="265"/>
      <c r="F2" s="265"/>
      <c r="G2" s="265"/>
      <c r="H2" s="265"/>
      <c r="I2" s="261"/>
      <c r="J2" s="262"/>
      <c r="K2" s="262"/>
      <c r="M2" s="361" t="s">
        <v>62</v>
      </c>
    </row>
    <row r="3" spans="2:14" ht="37.5" customHeight="1" x14ac:dyDescent="0.25">
      <c r="B3" s="359"/>
      <c r="C3" s="265" t="s">
        <v>211</v>
      </c>
      <c r="D3" s="265"/>
      <c r="E3" s="265"/>
      <c r="F3" s="265" t="s">
        <v>212</v>
      </c>
      <c r="G3" s="265"/>
      <c r="H3" s="265"/>
      <c r="I3" s="261"/>
      <c r="J3" s="262"/>
      <c r="K3" s="262"/>
      <c r="M3" s="361"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362" t="s">
        <v>71</v>
      </c>
    </row>
    <row r="6" spans="2:14" ht="30.75" customHeight="1" x14ac:dyDescent="0.25">
      <c r="B6" s="271" t="s">
        <v>214</v>
      </c>
      <c r="C6" s="272">
        <v>2</v>
      </c>
      <c r="D6" s="273" t="s">
        <v>215</v>
      </c>
      <c r="E6" s="273"/>
      <c r="F6" s="274" t="s">
        <v>285</v>
      </c>
      <c r="G6" s="274"/>
      <c r="H6" s="274"/>
      <c r="I6" s="274"/>
      <c r="J6" s="292"/>
      <c r="K6" s="292"/>
      <c r="M6" s="361" t="s">
        <v>75</v>
      </c>
      <c r="N6" s="362" t="s">
        <v>76</v>
      </c>
    </row>
    <row r="7" spans="2:14" ht="30.75" customHeight="1" x14ac:dyDescent="0.25">
      <c r="B7" s="271" t="s">
        <v>217</v>
      </c>
      <c r="C7" s="272" t="s">
        <v>78</v>
      </c>
      <c r="D7" s="273" t="s">
        <v>218</v>
      </c>
      <c r="E7" s="273"/>
      <c r="F7" s="276" t="s">
        <v>358</v>
      </c>
      <c r="G7" s="276"/>
      <c r="H7" s="277" t="s">
        <v>220</v>
      </c>
      <c r="I7" s="278" t="s">
        <v>78</v>
      </c>
      <c r="J7" s="279"/>
      <c r="K7" s="279"/>
      <c r="M7" s="361" t="s">
        <v>82</v>
      </c>
      <c r="N7" s="362" t="s">
        <v>83</v>
      </c>
    </row>
    <row r="8" spans="2:14" ht="30.75" customHeight="1" x14ac:dyDescent="0.25">
      <c r="B8" s="271" t="s">
        <v>221</v>
      </c>
      <c r="C8" s="276" t="s">
        <v>222</v>
      </c>
      <c r="D8" s="276"/>
      <c r="E8" s="276"/>
      <c r="F8" s="276"/>
      <c r="G8" s="277" t="s">
        <v>223</v>
      </c>
      <c r="H8" s="280">
        <v>7555</v>
      </c>
      <c r="I8" s="280"/>
      <c r="J8" s="281"/>
      <c r="K8" s="281"/>
      <c r="M8" s="361" t="s">
        <v>87</v>
      </c>
      <c r="N8" s="362" t="s">
        <v>42</v>
      </c>
    </row>
    <row r="9" spans="2:14" ht="30.75" customHeight="1" x14ac:dyDescent="0.25">
      <c r="B9" s="271" t="s">
        <v>62</v>
      </c>
      <c r="C9" s="282" t="s">
        <v>82</v>
      </c>
      <c r="D9" s="282"/>
      <c r="E9" s="282"/>
      <c r="F9" s="282"/>
      <c r="G9" s="277" t="s">
        <v>224</v>
      </c>
      <c r="H9" s="283" t="s">
        <v>90</v>
      </c>
      <c r="I9" s="283"/>
      <c r="J9" s="284"/>
      <c r="K9" s="284"/>
      <c r="M9" s="363" t="s">
        <v>91</v>
      </c>
    </row>
    <row r="10" spans="2:14" ht="30.75" customHeight="1" x14ac:dyDescent="0.25">
      <c r="B10" s="271" t="s">
        <v>225</v>
      </c>
      <c r="C10" s="248" t="s">
        <v>226</v>
      </c>
      <c r="D10" s="248"/>
      <c r="E10" s="248"/>
      <c r="F10" s="248"/>
      <c r="G10" s="248"/>
      <c r="H10" s="248"/>
      <c r="I10" s="248"/>
      <c r="J10" s="285"/>
      <c r="K10" s="285"/>
      <c r="M10" s="363"/>
    </row>
    <row r="11" spans="2:14" ht="30.75" customHeight="1" x14ac:dyDescent="0.25">
      <c r="B11" s="271" t="s">
        <v>227</v>
      </c>
      <c r="C11" s="286" t="s">
        <v>228</v>
      </c>
      <c r="D11" s="286"/>
      <c r="E11" s="286"/>
      <c r="F11" s="286"/>
      <c r="G11" s="286"/>
      <c r="H11" s="286"/>
      <c r="I11" s="286"/>
      <c r="J11" s="279"/>
      <c r="K11" s="279"/>
      <c r="M11" s="363"/>
      <c r="N11" s="362" t="s">
        <v>96</v>
      </c>
    </row>
    <row r="12" spans="2:14" ht="30.75" customHeight="1" x14ac:dyDescent="0.25">
      <c r="B12" s="271" t="s">
        <v>229</v>
      </c>
      <c r="C12" s="364" t="s">
        <v>286</v>
      </c>
      <c r="D12" s="364"/>
      <c r="E12" s="364"/>
      <c r="F12" s="364"/>
      <c r="G12" s="277" t="s">
        <v>231</v>
      </c>
      <c r="H12" s="288" t="s">
        <v>100</v>
      </c>
      <c r="I12" s="288"/>
      <c r="J12" s="279"/>
      <c r="K12" s="279"/>
      <c r="M12" s="363" t="s">
        <v>101</v>
      </c>
      <c r="N12" s="362" t="s">
        <v>78</v>
      </c>
    </row>
    <row r="13" spans="2:14" ht="30.75" customHeight="1" x14ac:dyDescent="0.25">
      <c r="B13" s="271" t="s">
        <v>232</v>
      </c>
      <c r="C13" s="289" t="s">
        <v>364</v>
      </c>
      <c r="D13" s="289"/>
      <c r="E13" s="289"/>
      <c r="F13" s="289"/>
      <c r="G13" s="277" t="s">
        <v>234</v>
      </c>
      <c r="H13" s="286" t="s">
        <v>42</v>
      </c>
      <c r="I13" s="286"/>
      <c r="J13" s="279"/>
      <c r="K13" s="279"/>
      <c r="M13" s="363" t="s">
        <v>105</v>
      </c>
    </row>
    <row r="14" spans="2:14" ht="42.75" customHeight="1" x14ac:dyDescent="0.25">
      <c r="B14" s="271" t="s">
        <v>235</v>
      </c>
      <c r="C14" s="290" t="s">
        <v>360</v>
      </c>
      <c r="D14" s="290"/>
      <c r="E14" s="290"/>
      <c r="F14" s="290"/>
      <c r="G14" s="290"/>
      <c r="H14" s="290"/>
      <c r="I14" s="290"/>
      <c r="J14" s="285"/>
      <c r="K14" s="285"/>
      <c r="M14" s="363" t="s">
        <v>108</v>
      </c>
      <c r="N14" s="362"/>
    </row>
    <row r="15" spans="2:14" ht="30.75" customHeight="1" x14ac:dyDescent="0.25">
      <c r="B15" s="271" t="s">
        <v>237</v>
      </c>
      <c r="C15" s="291" t="s">
        <v>238</v>
      </c>
      <c r="D15" s="291"/>
      <c r="E15" s="291"/>
      <c r="F15" s="291"/>
      <c r="G15" s="291"/>
      <c r="H15" s="291"/>
      <c r="I15" s="291"/>
      <c r="J15" s="292"/>
      <c r="K15" s="292"/>
      <c r="M15" s="363" t="s">
        <v>112</v>
      </c>
      <c r="N15" s="362"/>
    </row>
    <row r="16" spans="2:14" ht="30.75" customHeight="1" x14ac:dyDescent="0.25">
      <c r="B16" s="271" t="s">
        <v>239</v>
      </c>
      <c r="C16" s="293" t="s">
        <v>287</v>
      </c>
      <c r="D16" s="293"/>
      <c r="E16" s="293"/>
      <c r="F16" s="293"/>
      <c r="G16" s="293"/>
      <c r="H16" s="293"/>
      <c r="I16" s="293"/>
      <c r="J16" s="294"/>
      <c r="K16" s="294"/>
      <c r="M16" s="363"/>
      <c r="N16" s="362"/>
    </row>
    <row r="17" spans="2:14" ht="30.75" customHeight="1" x14ac:dyDescent="0.25">
      <c r="B17" s="271" t="s">
        <v>241</v>
      </c>
      <c r="C17" s="286" t="s">
        <v>361</v>
      </c>
      <c r="D17" s="286"/>
      <c r="E17" s="286"/>
      <c r="F17" s="286"/>
      <c r="G17" s="286"/>
      <c r="H17" s="286"/>
      <c r="I17" s="286"/>
      <c r="J17" s="295"/>
      <c r="K17" s="295"/>
      <c r="M17" s="363" t="s">
        <v>100</v>
      </c>
      <c r="N17" s="362"/>
    </row>
    <row r="18" spans="2:14" ht="18" customHeight="1" x14ac:dyDescent="0.25">
      <c r="B18" s="296" t="s">
        <v>243</v>
      </c>
      <c r="C18" s="297" t="s">
        <v>244</v>
      </c>
      <c r="D18" s="297"/>
      <c r="E18" s="297"/>
      <c r="F18" s="298" t="s">
        <v>245</v>
      </c>
      <c r="G18" s="298"/>
      <c r="H18" s="298"/>
      <c r="I18" s="298"/>
      <c r="J18" s="299"/>
      <c r="K18" s="299"/>
      <c r="M18" s="363" t="s">
        <v>122</v>
      </c>
      <c r="N18" s="362"/>
    </row>
    <row r="19" spans="2:14" ht="39.75" customHeight="1" x14ac:dyDescent="0.25">
      <c r="B19" s="296"/>
      <c r="C19" s="339" t="s">
        <v>288</v>
      </c>
      <c r="D19" s="339"/>
      <c r="E19" s="339"/>
      <c r="F19" s="293" t="s">
        <v>289</v>
      </c>
      <c r="G19" s="293"/>
      <c r="H19" s="293"/>
      <c r="I19" s="293"/>
      <c r="J19" s="294"/>
      <c r="K19" s="294"/>
      <c r="M19" s="363" t="s">
        <v>126</v>
      </c>
      <c r="N19" s="362"/>
    </row>
    <row r="20" spans="2:14" ht="39.75" customHeight="1" x14ac:dyDescent="0.25">
      <c r="B20" s="271" t="s">
        <v>248</v>
      </c>
      <c r="C20" s="300" t="s">
        <v>362</v>
      </c>
      <c r="D20" s="300"/>
      <c r="E20" s="300"/>
      <c r="F20" s="288" t="s">
        <v>363</v>
      </c>
      <c r="G20" s="288"/>
      <c r="H20" s="288"/>
      <c r="I20" s="288"/>
      <c r="J20" s="279"/>
      <c r="K20" s="279"/>
      <c r="M20" s="363"/>
      <c r="N20" s="362"/>
    </row>
    <row r="21" spans="2:14" ht="80.25" customHeight="1" x14ac:dyDescent="0.25">
      <c r="B21" s="271" t="s">
        <v>251</v>
      </c>
      <c r="C21" s="365" t="s">
        <v>356</v>
      </c>
      <c r="D21" s="365"/>
      <c r="E21" s="365"/>
      <c r="F21" s="274" t="s">
        <v>290</v>
      </c>
      <c r="G21" s="274"/>
      <c r="H21" s="274"/>
      <c r="I21" s="274"/>
      <c r="J21" s="292"/>
      <c r="K21" s="292"/>
      <c r="M21" s="366"/>
      <c r="N21" s="362"/>
    </row>
    <row r="22" spans="2:14" ht="23.25" customHeight="1" x14ac:dyDescent="0.25">
      <c r="B22" s="271" t="s">
        <v>254</v>
      </c>
      <c r="C22" s="301">
        <v>45292</v>
      </c>
      <c r="D22" s="301"/>
      <c r="E22" s="301"/>
      <c r="F22" s="277" t="s">
        <v>255</v>
      </c>
      <c r="G22" s="302">
        <v>1</v>
      </c>
      <c r="H22" s="277" t="s">
        <v>256</v>
      </c>
      <c r="I22" s="367">
        <v>4</v>
      </c>
      <c r="J22" s="368"/>
      <c r="K22" s="368"/>
      <c r="M22" s="366"/>
    </row>
    <row r="23" spans="2:14" ht="27" customHeight="1" x14ac:dyDescent="0.25">
      <c r="B23" s="271" t="s">
        <v>257</v>
      </c>
      <c r="C23" s="301">
        <v>45443</v>
      </c>
      <c r="D23" s="301"/>
      <c r="E23" s="301"/>
      <c r="F23" s="277" t="s">
        <v>258</v>
      </c>
      <c r="G23" s="305">
        <v>1</v>
      </c>
      <c r="H23" s="305"/>
      <c r="I23" s="305"/>
      <c r="J23" s="369"/>
      <c r="K23" s="369"/>
      <c r="M23" s="366"/>
    </row>
    <row r="24" spans="2:14" ht="30.75" customHeight="1" x14ac:dyDescent="0.25">
      <c r="B24" s="307" t="s">
        <v>259</v>
      </c>
      <c r="C24" s="308" t="s">
        <v>112</v>
      </c>
      <c r="D24" s="308"/>
      <c r="E24" s="308"/>
      <c r="F24" s="370" t="s">
        <v>260</v>
      </c>
      <c r="G24" s="293" t="s">
        <v>261</v>
      </c>
      <c r="H24" s="293"/>
      <c r="I24" s="293"/>
      <c r="J24" s="299"/>
      <c r="K24" s="299"/>
      <c r="M24" s="366"/>
    </row>
    <row r="25" spans="2:14" ht="22.5" customHeight="1" x14ac:dyDescent="0.25">
      <c r="B25" s="310" t="s">
        <v>262</v>
      </c>
      <c r="C25" s="310"/>
      <c r="D25" s="310"/>
      <c r="E25" s="310"/>
      <c r="F25" s="310"/>
      <c r="G25" s="310"/>
      <c r="H25" s="310"/>
      <c r="I25" s="310"/>
      <c r="J25" s="269"/>
      <c r="K25" s="269"/>
      <c r="M25" s="366"/>
    </row>
    <row r="26" spans="2:14" ht="43.5" customHeight="1" x14ac:dyDescent="0.25">
      <c r="B26" s="311" t="s">
        <v>142</v>
      </c>
      <c r="C26" s="312" t="s">
        <v>263</v>
      </c>
      <c r="D26" s="312" t="s">
        <v>264</v>
      </c>
      <c r="E26" s="313" t="s">
        <v>265</v>
      </c>
      <c r="F26" s="312" t="s">
        <v>266</v>
      </c>
      <c r="G26" s="312" t="s">
        <v>267</v>
      </c>
      <c r="H26" s="313" t="s">
        <v>268</v>
      </c>
      <c r="I26" s="314" t="s">
        <v>269</v>
      </c>
      <c r="J26" s="294"/>
      <c r="K26" s="294"/>
      <c r="M26" s="366"/>
    </row>
    <row r="27" spans="2:14" ht="19.5" customHeight="1" x14ac:dyDescent="0.25">
      <c r="B27" s="315" t="s">
        <v>151</v>
      </c>
      <c r="C27" s="316">
        <v>0.1618</v>
      </c>
      <c r="D27" s="371">
        <v>0.1618</v>
      </c>
      <c r="E27" s="121">
        <f t="shared" ref="E27:E38" si="0">IF(OR(C27=0,C27=""),0,D27/C27)</f>
        <v>1</v>
      </c>
      <c r="F27" s="372">
        <f>SUM(C27:C38)</f>
        <v>1.0001</v>
      </c>
      <c r="G27" s="319">
        <f>SUM(D27:D38)</f>
        <v>0.4854</v>
      </c>
      <c r="H27" s="320">
        <f>IF(D27="","",(D27*100%)/$G$23)</f>
        <v>0.1618</v>
      </c>
      <c r="I27" s="373">
        <f>G27+I22</f>
        <v>4.4854000000000003</v>
      </c>
      <c r="J27" s="374"/>
      <c r="K27" s="323"/>
      <c r="M27" s="366"/>
    </row>
    <row r="28" spans="2:14" ht="19.5" customHeight="1" x14ac:dyDescent="0.25">
      <c r="B28" s="315" t="s">
        <v>152</v>
      </c>
      <c r="C28" s="316">
        <v>0.1618</v>
      </c>
      <c r="D28" s="317">
        <v>0.1618</v>
      </c>
      <c r="E28" s="121">
        <f t="shared" si="0"/>
        <v>1</v>
      </c>
      <c r="F28" s="372"/>
      <c r="G28" s="319"/>
      <c r="H28" s="320">
        <f t="shared" ref="H28:H38" si="1">IF(D28="","",(D28*100%)/$G$23+H27)</f>
        <v>0.3236</v>
      </c>
      <c r="I28" s="373"/>
      <c r="J28" s="374"/>
      <c r="K28" s="323"/>
      <c r="M28" s="366"/>
    </row>
    <row r="29" spans="2:14" ht="19.5" customHeight="1" x14ac:dyDescent="0.25">
      <c r="B29" s="315" t="s">
        <v>153</v>
      </c>
      <c r="C29" s="316">
        <v>0.1618</v>
      </c>
      <c r="D29" s="317">
        <v>0.1618</v>
      </c>
      <c r="E29" s="121">
        <f t="shared" si="0"/>
        <v>1</v>
      </c>
      <c r="F29" s="372"/>
      <c r="G29" s="319"/>
      <c r="H29" s="320">
        <f t="shared" si="1"/>
        <v>0.4854</v>
      </c>
      <c r="I29" s="373"/>
      <c r="J29" s="374"/>
      <c r="K29" s="323"/>
      <c r="M29" s="366"/>
    </row>
    <row r="30" spans="2:14" ht="19.5" customHeight="1" x14ac:dyDescent="0.25">
      <c r="B30" s="315" t="s">
        <v>154</v>
      </c>
      <c r="C30" s="316">
        <v>0.1618</v>
      </c>
      <c r="D30" s="317"/>
      <c r="E30" s="121">
        <f t="shared" si="0"/>
        <v>0</v>
      </c>
      <c r="F30" s="372"/>
      <c r="G30" s="319"/>
      <c r="H30" s="320" t="str">
        <f t="shared" si="1"/>
        <v/>
      </c>
      <c r="I30" s="373"/>
      <c r="J30" s="374"/>
      <c r="K30" s="323"/>
    </row>
    <row r="31" spans="2:14" ht="19.5" customHeight="1" x14ac:dyDescent="0.25">
      <c r="B31" s="315" t="s">
        <v>155</v>
      </c>
      <c r="C31" s="316">
        <v>0.35289999999999999</v>
      </c>
      <c r="D31" s="317"/>
      <c r="E31" s="121">
        <f t="shared" si="0"/>
        <v>0</v>
      </c>
      <c r="F31" s="372"/>
      <c r="G31" s="319"/>
      <c r="H31" s="320" t="str">
        <f t="shared" si="1"/>
        <v/>
      </c>
      <c r="I31" s="373"/>
      <c r="J31" s="374"/>
      <c r="K31" s="323"/>
    </row>
    <row r="32" spans="2:14" ht="19.5" customHeight="1" x14ac:dyDescent="0.25">
      <c r="B32" s="315" t="s">
        <v>156</v>
      </c>
      <c r="C32" s="316">
        <v>0</v>
      </c>
      <c r="D32" s="317"/>
      <c r="E32" s="121">
        <f t="shared" si="0"/>
        <v>0</v>
      </c>
      <c r="F32" s="372"/>
      <c r="G32" s="319"/>
      <c r="H32" s="320" t="str">
        <f t="shared" si="1"/>
        <v/>
      </c>
      <c r="I32" s="373"/>
      <c r="J32" s="323"/>
      <c r="K32" s="323"/>
    </row>
    <row r="33" spans="2:11" ht="19.5" customHeight="1" x14ac:dyDescent="0.25">
      <c r="B33" s="315" t="s">
        <v>157</v>
      </c>
      <c r="C33" s="316">
        <v>0</v>
      </c>
      <c r="D33" s="317"/>
      <c r="E33" s="121">
        <f t="shared" si="0"/>
        <v>0</v>
      </c>
      <c r="F33" s="372"/>
      <c r="G33" s="319"/>
      <c r="H33" s="320" t="str">
        <f t="shared" si="1"/>
        <v/>
      </c>
      <c r="I33" s="373"/>
      <c r="J33" s="323"/>
      <c r="K33" s="323"/>
    </row>
    <row r="34" spans="2:11" ht="19.5" customHeight="1" x14ac:dyDescent="0.25">
      <c r="B34" s="315" t="s">
        <v>158</v>
      </c>
      <c r="C34" s="316">
        <v>0</v>
      </c>
      <c r="D34" s="317"/>
      <c r="E34" s="121">
        <f t="shared" si="0"/>
        <v>0</v>
      </c>
      <c r="F34" s="372"/>
      <c r="G34" s="319"/>
      <c r="H34" s="320" t="str">
        <f t="shared" si="1"/>
        <v/>
      </c>
      <c r="I34" s="373"/>
      <c r="J34" s="323"/>
      <c r="K34" s="323"/>
    </row>
    <row r="35" spans="2:11" ht="19.5" customHeight="1" x14ac:dyDescent="0.25">
      <c r="B35" s="315" t="s">
        <v>159</v>
      </c>
      <c r="C35" s="316">
        <v>0</v>
      </c>
      <c r="D35" s="375"/>
      <c r="E35" s="121">
        <f t="shared" si="0"/>
        <v>0</v>
      </c>
      <c r="F35" s="372"/>
      <c r="G35" s="319"/>
      <c r="H35" s="320" t="str">
        <f t="shared" si="1"/>
        <v/>
      </c>
      <c r="I35" s="373"/>
      <c r="J35" s="323"/>
      <c r="K35" s="323"/>
    </row>
    <row r="36" spans="2:11" ht="19.5" customHeight="1" x14ac:dyDescent="0.25">
      <c r="B36" s="315" t="s">
        <v>160</v>
      </c>
      <c r="C36" s="316">
        <v>0</v>
      </c>
      <c r="D36" s="375"/>
      <c r="E36" s="121">
        <f t="shared" si="0"/>
        <v>0</v>
      </c>
      <c r="F36" s="372"/>
      <c r="G36" s="319"/>
      <c r="H36" s="320" t="str">
        <f t="shared" si="1"/>
        <v/>
      </c>
      <c r="I36" s="373"/>
      <c r="J36" s="323"/>
      <c r="K36" s="323"/>
    </row>
    <row r="37" spans="2:11" ht="19.5" customHeight="1" x14ac:dyDescent="0.25">
      <c r="B37" s="315" t="s">
        <v>161</v>
      </c>
      <c r="C37" s="316">
        <v>0</v>
      </c>
      <c r="D37" s="317"/>
      <c r="E37" s="121">
        <f t="shared" si="0"/>
        <v>0</v>
      </c>
      <c r="F37" s="372"/>
      <c r="G37" s="319"/>
      <c r="H37" s="320" t="str">
        <f t="shared" si="1"/>
        <v/>
      </c>
      <c r="I37" s="373"/>
      <c r="J37" s="323"/>
      <c r="K37" s="323"/>
    </row>
    <row r="38" spans="2:11" ht="19.5" customHeight="1" x14ac:dyDescent="0.25">
      <c r="B38" s="315" t="s">
        <v>162</v>
      </c>
      <c r="C38" s="316">
        <v>0</v>
      </c>
      <c r="D38" s="317"/>
      <c r="E38" s="121">
        <f t="shared" si="0"/>
        <v>0</v>
      </c>
      <c r="F38" s="372"/>
      <c r="G38" s="319"/>
      <c r="H38" s="320" t="str">
        <f t="shared" si="1"/>
        <v/>
      </c>
      <c r="I38" s="373"/>
      <c r="J38" s="323"/>
      <c r="K38" s="323"/>
    </row>
    <row r="39" spans="2:11" ht="76.5" customHeight="1" x14ac:dyDescent="0.25">
      <c r="B39" s="324" t="s">
        <v>270</v>
      </c>
      <c r="C39" s="274" t="s">
        <v>379</v>
      </c>
      <c r="D39" s="274"/>
      <c r="E39" s="274"/>
      <c r="F39" s="274"/>
      <c r="G39" s="274"/>
      <c r="H39" s="274"/>
      <c r="I39" s="274"/>
      <c r="J39" s="264"/>
      <c r="K39" s="376"/>
    </row>
    <row r="40" spans="2:11" ht="37.35" customHeight="1" x14ac:dyDescent="0.25">
      <c r="B40" s="326"/>
      <c r="C40" s="326"/>
      <c r="D40" s="326"/>
      <c r="E40" s="326"/>
      <c r="F40" s="326"/>
      <c r="G40" s="326"/>
      <c r="H40" s="326"/>
      <c r="I40" s="326"/>
      <c r="J40" s="264"/>
      <c r="K40" s="269"/>
    </row>
    <row r="41" spans="2:11" ht="37.35" customHeight="1" x14ac:dyDescent="0.25">
      <c r="B41" s="326"/>
      <c r="C41" s="326"/>
      <c r="D41" s="326"/>
      <c r="E41" s="326"/>
      <c r="F41" s="326"/>
      <c r="G41" s="326"/>
      <c r="H41" s="326"/>
      <c r="I41" s="326"/>
      <c r="J41" s="264"/>
      <c r="K41" s="327"/>
    </row>
    <row r="42" spans="2:11" ht="37.35" customHeight="1" x14ac:dyDescent="0.25">
      <c r="B42" s="326"/>
      <c r="C42" s="326"/>
      <c r="D42" s="326"/>
      <c r="E42" s="326"/>
      <c r="F42" s="326"/>
      <c r="G42" s="326"/>
      <c r="H42" s="326"/>
      <c r="I42" s="326"/>
      <c r="J42" s="264"/>
      <c r="K42" s="327"/>
    </row>
    <row r="43" spans="2:11" ht="37.35" customHeight="1" x14ac:dyDescent="0.25">
      <c r="B43" s="326"/>
      <c r="C43" s="326"/>
      <c r="D43" s="326"/>
      <c r="E43" s="326"/>
      <c r="F43" s="326"/>
      <c r="G43" s="326"/>
      <c r="H43" s="326"/>
      <c r="I43" s="326"/>
      <c r="J43" s="264"/>
      <c r="K43" s="327"/>
    </row>
    <row r="44" spans="2:11" ht="37.35" customHeight="1" x14ac:dyDescent="0.25">
      <c r="B44" s="326"/>
      <c r="C44" s="326"/>
      <c r="D44" s="326"/>
      <c r="E44" s="326"/>
      <c r="F44" s="326"/>
      <c r="G44" s="326"/>
      <c r="H44" s="326"/>
      <c r="I44" s="326"/>
      <c r="J44" s="264"/>
      <c r="K44" s="267"/>
    </row>
    <row r="45" spans="2:11" ht="70.5" customHeight="1" x14ac:dyDescent="0.25">
      <c r="B45" s="271" t="s">
        <v>271</v>
      </c>
      <c r="C45" s="325" t="s">
        <v>375</v>
      </c>
      <c r="D45" s="325"/>
      <c r="E45" s="325"/>
      <c r="F45" s="325"/>
      <c r="G45" s="325"/>
      <c r="H45" s="325"/>
      <c r="I45" s="325"/>
      <c r="J45" s="264"/>
      <c r="K45" s="328"/>
    </row>
    <row r="46" spans="2:11" ht="38.25" customHeight="1" x14ac:dyDescent="0.25">
      <c r="B46" s="271" t="s">
        <v>272</v>
      </c>
      <c r="C46" s="325" t="s">
        <v>273</v>
      </c>
      <c r="D46" s="325"/>
      <c r="E46" s="325"/>
      <c r="F46" s="325"/>
      <c r="G46" s="325"/>
      <c r="H46" s="325"/>
      <c r="I46" s="325"/>
      <c r="J46" s="264"/>
      <c r="K46" s="332"/>
    </row>
    <row r="47" spans="2:11" ht="66" customHeight="1" x14ac:dyDescent="0.25">
      <c r="B47" s="324" t="s">
        <v>274</v>
      </c>
      <c r="C47" s="274" t="s">
        <v>367</v>
      </c>
      <c r="D47" s="274"/>
      <c r="E47" s="274"/>
      <c r="F47" s="274"/>
      <c r="G47" s="274"/>
      <c r="H47" s="274"/>
      <c r="I47" s="274"/>
      <c r="J47" s="264"/>
      <c r="K47" s="332"/>
    </row>
    <row r="48" spans="2:11" ht="22.5" customHeight="1" x14ac:dyDescent="0.25">
      <c r="B48" s="310" t="s">
        <v>275</v>
      </c>
      <c r="C48" s="310"/>
      <c r="D48" s="310"/>
      <c r="E48" s="310"/>
      <c r="F48" s="310"/>
      <c r="G48" s="310"/>
      <c r="H48" s="310"/>
      <c r="I48" s="310"/>
      <c r="J48" s="264"/>
      <c r="K48" s="332"/>
    </row>
    <row r="49" spans="2:11" ht="22.5" customHeight="1" x14ac:dyDescent="0.25">
      <c r="B49" s="296" t="s">
        <v>276</v>
      </c>
      <c r="C49" s="312" t="s">
        <v>277</v>
      </c>
      <c r="D49" s="273" t="s">
        <v>278</v>
      </c>
      <c r="E49" s="273"/>
      <c r="F49" s="273"/>
      <c r="G49" s="336" t="s">
        <v>279</v>
      </c>
      <c r="H49" s="336"/>
      <c r="I49" s="336"/>
      <c r="J49" s="337"/>
      <c r="K49" s="337"/>
    </row>
    <row r="50" spans="2:11" ht="30.75" customHeight="1" x14ac:dyDescent="0.25">
      <c r="B50" s="296"/>
      <c r="C50" s="338" t="s">
        <v>280</v>
      </c>
      <c r="D50" s="339" t="s">
        <v>280</v>
      </c>
      <c r="E50" s="339"/>
      <c r="F50" s="339"/>
      <c r="G50" s="293" t="s">
        <v>280</v>
      </c>
      <c r="H50" s="293"/>
      <c r="I50" s="293"/>
      <c r="J50" s="337"/>
      <c r="K50" s="337"/>
    </row>
    <row r="51" spans="2:11" ht="32.25" customHeight="1" x14ac:dyDescent="0.25">
      <c r="B51" s="340" t="s">
        <v>281</v>
      </c>
      <c r="C51" s="341" t="s">
        <v>372</v>
      </c>
      <c r="D51" s="341"/>
      <c r="E51" s="341"/>
      <c r="F51" s="341"/>
      <c r="G51" s="341"/>
      <c r="H51" s="341"/>
      <c r="I51" s="341"/>
      <c r="J51" s="342"/>
      <c r="K51" s="343"/>
    </row>
    <row r="52" spans="2:11" ht="28.5" customHeight="1" x14ac:dyDescent="0.25">
      <c r="B52" s="344" t="s">
        <v>282</v>
      </c>
      <c r="C52" s="341" t="s">
        <v>373</v>
      </c>
      <c r="D52" s="341"/>
      <c r="E52" s="341"/>
      <c r="F52" s="341"/>
      <c r="G52" s="341"/>
      <c r="H52" s="341"/>
      <c r="I52" s="341"/>
      <c r="J52" s="342"/>
      <c r="K52" s="343"/>
    </row>
    <row r="53" spans="2:11" ht="30" customHeight="1" x14ac:dyDescent="0.25">
      <c r="B53" s="324" t="s">
        <v>283</v>
      </c>
      <c r="C53" s="345" t="s">
        <v>374</v>
      </c>
      <c r="D53" s="345"/>
      <c r="E53" s="345"/>
      <c r="F53" s="345"/>
      <c r="G53" s="345"/>
      <c r="H53" s="345"/>
      <c r="I53" s="345"/>
      <c r="J53" s="342"/>
      <c r="K53" s="343"/>
    </row>
    <row r="54" spans="2:11" ht="31.5" customHeight="1" x14ac:dyDescent="0.25">
      <c r="B54" s="346" t="s">
        <v>284</v>
      </c>
      <c r="C54" s="347" t="s">
        <v>280</v>
      </c>
      <c r="D54" s="347"/>
      <c r="E54" s="347"/>
      <c r="F54" s="347"/>
      <c r="G54" s="347"/>
      <c r="H54" s="347"/>
      <c r="I54" s="347"/>
      <c r="J54" s="348" t="s">
        <v>280</v>
      </c>
      <c r="K54" s="349"/>
    </row>
    <row r="55" spans="2:11" x14ac:dyDescent="0.25">
      <c r="B55" s="350"/>
      <c r="C55" s="351"/>
      <c r="D55" s="351"/>
      <c r="E55" s="377"/>
      <c r="F55" s="377"/>
      <c r="G55" s="353"/>
      <c r="H55" s="354"/>
      <c r="I55" s="351"/>
      <c r="J55" s="355"/>
      <c r="K55" s="355"/>
    </row>
    <row r="56" spans="2:11" x14ac:dyDescent="0.25">
      <c r="B56" s="350"/>
      <c r="C56" s="351"/>
      <c r="D56" s="351"/>
      <c r="E56" s="377"/>
      <c r="F56" s="377"/>
      <c r="G56" s="353"/>
      <c r="H56" s="354"/>
      <c r="I56" s="351"/>
      <c r="J56" s="355"/>
      <c r="K56" s="355"/>
    </row>
    <row r="57" spans="2:11" x14ac:dyDescent="0.25">
      <c r="B57" s="350"/>
      <c r="C57" s="351"/>
      <c r="D57" s="351"/>
      <c r="E57" s="377"/>
      <c r="F57" s="377"/>
      <c r="G57" s="353"/>
      <c r="H57" s="354"/>
      <c r="I57" s="351"/>
      <c r="J57" s="355"/>
      <c r="K57" s="355"/>
    </row>
    <row r="58" spans="2:11" x14ac:dyDescent="0.25">
      <c r="B58" s="350"/>
      <c r="C58" s="351"/>
      <c r="D58" s="351"/>
      <c r="E58" s="377"/>
      <c r="F58" s="377"/>
      <c r="G58" s="353"/>
      <c r="H58" s="354"/>
      <c r="I58" s="351"/>
      <c r="J58" s="355"/>
      <c r="K58" s="355"/>
    </row>
    <row r="59" spans="2:11" hidden="1" x14ac:dyDescent="0.25">
      <c r="B59" s="350"/>
      <c r="C59" s="351"/>
      <c r="D59" s="351"/>
      <c r="E59" s="377"/>
      <c r="F59" s="377"/>
      <c r="G59" s="353"/>
      <c r="H59" s="354"/>
      <c r="I59" s="351"/>
      <c r="J59" s="355"/>
      <c r="K59" s="355"/>
    </row>
    <row r="60" spans="2:11" ht="25.5" hidden="1" customHeight="1" x14ac:dyDescent="0.25">
      <c r="B60" s="350"/>
      <c r="C60" s="351"/>
      <c r="D60" s="351"/>
      <c r="E60" s="377"/>
      <c r="F60" s="377"/>
      <c r="G60" s="353"/>
      <c r="H60" s="354"/>
      <c r="I60" s="351"/>
      <c r="J60" s="355"/>
      <c r="K60" s="355"/>
    </row>
  </sheetData>
  <sheetProtection algorithmName="SHA-512" hashValue="DECQaTEkikNRLAlNTybmeyL+xrN7tCg4G74lUG9LF+B4U/DYaYDlbi04hRyQ3AK4vUD+ZHIBCveMx7hkOLe+Fw==" saltValue="QlxrxQRQYeDlzm3xKS8c4w=="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90" zoomScaleNormal="90" workbookViewId="0">
      <selection activeCell="C39" sqref="C39:I39"/>
    </sheetView>
  </sheetViews>
  <sheetFormatPr baseColWidth="10" defaultColWidth="0" defaultRowHeight="15" zeroHeight="1" x14ac:dyDescent="0.25"/>
  <cols>
    <col min="1" max="1" width="1" style="258" customWidth="1"/>
    <col min="2" max="2" width="25.42578125" style="356" customWidth="1"/>
    <col min="3" max="3" width="14.42578125" style="258" customWidth="1"/>
    <col min="4" max="4" width="20.140625" style="258" customWidth="1"/>
    <col min="5" max="5" width="16.42578125" style="258" customWidth="1"/>
    <col min="6" max="6" width="25" style="258" customWidth="1"/>
    <col min="7" max="7" width="22" style="357" customWidth="1"/>
    <col min="8" max="8" width="20.42578125" style="258" customWidth="1"/>
    <col min="9" max="10" width="22.42578125" style="258" customWidth="1"/>
    <col min="11" max="11" width="30.42578125" style="258" customWidth="1"/>
    <col min="12" max="24" width="9.140625" style="263" hidden="1" customWidth="1"/>
    <col min="25" max="1024" width="9.140625" style="258" hidden="1" customWidth="1"/>
    <col min="1025" max="16384" width="9.140625" style="264" hidden="1"/>
  </cols>
  <sheetData>
    <row r="1" spans="2:14" ht="37.5" customHeight="1" x14ac:dyDescent="0.25">
      <c r="B1" s="259"/>
      <c r="C1" s="260" t="s">
        <v>1</v>
      </c>
      <c r="D1" s="260"/>
      <c r="E1" s="260"/>
      <c r="F1" s="260"/>
      <c r="G1" s="260"/>
      <c r="H1" s="260"/>
      <c r="I1" s="261"/>
      <c r="J1" s="262"/>
      <c r="K1" s="262"/>
      <c r="M1" s="361" t="s">
        <v>61</v>
      </c>
    </row>
    <row r="2" spans="2:14" ht="37.5" customHeight="1" x14ac:dyDescent="0.25">
      <c r="B2" s="259"/>
      <c r="C2" s="265" t="s">
        <v>210</v>
      </c>
      <c r="D2" s="265"/>
      <c r="E2" s="265"/>
      <c r="F2" s="265"/>
      <c r="G2" s="265"/>
      <c r="H2" s="265"/>
      <c r="I2" s="261"/>
      <c r="J2" s="262"/>
      <c r="K2" s="262"/>
      <c r="M2" s="361" t="s">
        <v>62</v>
      </c>
    </row>
    <row r="3" spans="2:14" ht="37.5" customHeight="1" x14ac:dyDescent="0.25">
      <c r="B3" s="259"/>
      <c r="C3" s="265" t="s">
        <v>211</v>
      </c>
      <c r="D3" s="265"/>
      <c r="E3" s="265"/>
      <c r="F3" s="265" t="s">
        <v>212</v>
      </c>
      <c r="G3" s="265"/>
      <c r="H3" s="265"/>
      <c r="I3" s="261"/>
      <c r="J3" s="262"/>
      <c r="K3" s="262"/>
      <c r="M3" s="361"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270" t="s">
        <v>71</v>
      </c>
    </row>
    <row r="6" spans="2:14" ht="30.75" customHeight="1" x14ac:dyDescent="0.25">
      <c r="B6" s="271" t="s">
        <v>214</v>
      </c>
      <c r="C6" s="272">
        <v>3</v>
      </c>
      <c r="D6" s="273" t="s">
        <v>215</v>
      </c>
      <c r="E6" s="273"/>
      <c r="F6" s="274" t="s">
        <v>291</v>
      </c>
      <c r="G6" s="274"/>
      <c r="H6" s="274"/>
      <c r="I6" s="274"/>
      <c r="J6" s="275"/>
      <c r="K6" s="275"/>
      <c r="M6" s="361" t="s">
        <v>75</v>
      </c>
      <c r="N6" s="270" t="s">
        <v>76</v>
      </c>
    </row>
    <row r="7" spans="2:14" ht="30.75" customHeight="1" x14ac:dyDescent="0.25">
      <c r="B7" s="271" t="s">
        <v>217</v>
      </c>
      <c r="C7" s="272" t="s">
        <v>78</v>
      </c>
      <c r="D7" s="273" t="s">
        <v>218</v>
      </c>
      <c r="E7" s="273"/>
      <c r="F7" s="276" t="s">
        <v>219</v>
      </c>
      <c r="G7" s="276"/>
      <c r="H7" s="277" t="s">
        <v>220</v>
      </c>
      <c r="I7" s="278" t="s">
        <v>78</v>
      </c>
      <c r="J7" s="279"/>
      <c r="K7" s="279"/>
      <c r="M7" s="361" t="s">
        <v>82</v>
      </c>
      <c r="N7" s="270" t="s">
        <v>83</v>
      </c>
    </row>
    <row r="8" spans="2:14" ht="30.75" customHeight="1" x14ac:dyDescent="0.25">
      <c r="B8" s="271" t="s">
        <v>221</v>
      </c>
      <c r="C8" s="276" t="s">
        <v>222</v>
      </c>
      <c r="D8" s="276"/>
      <c r="E8" s="276"/>
      <c r="F8" s="276"/>
      <c r="G8" s="277" t="s">
        <v>223</v>
      </c>
      <c r="H8" s="280">
        <v>7555</v>
      </c>
      <c r="I8" s="280"/>
      <c r="J8" s="281"/>
      <c r="K8" s="281"/>
      <c r="M8" s="361" t="s">
        <v>87</v>
      </c>
      <c r="N8" s="270" t="s">
        <v>42</v>
      </c>
    </row>
    <row r="9" spans="2:14" ht="30.75" customHeight="1" x14ac:dyDescent="0.25">
      <c r="B9" s="271" t="s">
        <v>62</v>
      </c>
      <c r="C9" s="282" t="s">
        <v>82</v>
      </c>
      <c r="D9" s="282"/>
      <c r="E9" s="282"/>
      <c r="F9" s="282"/>
      <c r="G9" s="277" t="s">
        <v>224</v>
      </c>
      <c r="H9" s="283" t="s">
        <v>90</v>
      </c>
      <c r="I9" s="283"/>
      <c r="J9" s="284"/>
      <c r="K9" s="284"/>
      <c r="M9" s="363" t="s">
        <v>91</v>
      </c>
    </row>
    <row r="10" spans="2:14" ht="30.75" customHeight="1" x14ac:dyDescent="0.25">
      <c r="B10" s="271" t="s">
        <v>225</v>
      </c>
      <c r="C10" s="248" t="s">
        <v>226</v>
      </c>
      <c r="D10" s="248"/>
      <c r="E10" s="248"/>
      <c r="F10" s="248"/>
      <c r="G10" s="248"/>
      <c r="H10" s="248"/>
      <c r="I10" s="248"/>
      <c r="J10" s="285"/>
      <c r="K10" s="285"/>
      <c r="M10" s="363"/>
    </row>
    <row r="11" spans="2:14" ht="30.75" customHeight="1" x14ac:dyDescent="0.25">
      <c r="B11" s="271" t="s">
        <v>227</v>
      </c>
      <c r="C11" s="286" t="s">
        <v>228</v>
      </c>
      <c r="D11" s="286"/>
      <c r="E11" s="286"/>
      <c r="F11" s="286"/>
      <c r="G11" s="286"/>
      <c r="H11" s="286"/>
      <c r="I11" s="286"/>
      <c r="J11" s="279"/>
      <c r="K11" s="279"/>
      <c r="M11" s="363"/>
      <c r="N11" s="270" t="s">
        <v>96</v>
      </c>
    </row>
    <row r="12" spans="2:14" ht="30.75" customHeight="1" x14ac:dyDescent="0.25">
      <c r="B12" s="271" t="s">
        <v>229</v>
      </c>
      <c r="C12" s="364" t="s">
        <v>292</v>
      </c>
      <c r="D12" s="364"/>
      <c r="E12" s="364"/>
      <c r="F12" s="364"/>
      <c r="G12" s="277" t="s">
        <v>231</v>
      </c>
      <c r="H12" s="288" t="s">
        <v>100</v>
      </c>
      <c r="I12" s="288"/>
      <c r="J12" s="279"/>
      <c r="K12" s="279"/>
      <c r="M12" s="363" t="s">
        <v>101</v>
      </c>
      <c r="N12" s="270" t="s">
        <v>78</v>
      </c>
    </row>
    <row r="13" spans="2:14" ht="30.75" customHeight="1" x14ac:dyDescent="0.25">
      <c r="B13" s="271" t="s">
        <v>232</v>
      </c>
      <c r="C13" s="289" t="s">
        <v>233</v>
      </c>
      <c r="D13" s="289"/>
      <c r="E13" s="289"/>
      <c r="F13" s="289"/>
      <c r="G13" s="277" t="s">
        <v>234</v>
      </c>
      <c r="H13" s="286" t="s">
        <v>42</v>
      </c>
      <c r="I13" s="286"/>
      <c r="J13" s="279"/>
      <c r="K13" s="279"/>
      <c r="M13" s="363" t="s">
        <v>105</v>
      </c>
    </row>
    <row r="14" spans="2:14" ht="36.75" customHeight="1" x14ac:dyDescent="0.25">
      <c r="B14" s="271" t="s">
        <v>235</v>
      </c>
      <c r="C14" s="291" t="s">
        <v>293</v>
      </c>
      <c r="D14" s="291"/>
      <c r="E14" s="291"/>
      <c r="F14" s="291"/>
      <c r="G14" s="291"/>
      <c r="H14" s="291"/>
      <c r="I14" s="291"/>
      <c r="J14" s="285"/>
      <c r="K14" s="285"/>
      <c r="M14" s="363" t="s">
        <v>108</v>
      </c>
      <c r="N14" s="270"/>
    </row>
    <row r="15" spans="2:14" ht="30.75" customHeight="1" x14ac:dyDescent="0.25">
      <c r="B15" s="271" t="s">
        <v>237</v>
      </c>
      <c r="C15" s="291" t="s">
        <v>294</v>
      </c>
      <c r="D15" s="291"/>
      <c r="E15" s="291"/>
      <c r="F15" s="291"/>
      <c r="G15" s="291"/>
      <c r="H15" s="291"/>
      <c r="I15" s="291"/>
      <c r="J15" s="292"/>
      <c r="K15" s="292"/>
      <c r="M15" s="363" t="s">
        <v>112</v>
      </c>
      <c r="N15" s="270"/>
    </row>
    <row r="16" spans="2:14" ht="30.75" customHeight="1" x14ac:dyDescent="0.25">
      <c r="B16" s="271" t="s">
        <v>239</v>
      </c>
      <c r="C16" s="293" t="s">
        <v>295</v>
      </c>
      <c r="D16" s="293"/>
      <c r="E16" s="293"/>
      <c r="F16" s="293"/>
      <c r="G16" s="293"/>
      <c r="H16" s="293"/>
      <c r="I16" s="293"/>
      <c r="J16" s="294"/>
      <c r="K16" s="294"/>
      <c r="M16" s="363"/>
      <c r="N16" s="270"/>
    </row>
    <row r="17" spans="2:14" ht="30.75" customHeight="1" x14ac:dyDescent="0.25">
      <c r="B17" s="271" t="s">
        <v>241</v>
      </c>
      <c r="C17" s="286" t="s">
        <v>296</v>
      </c>
      <c r="D17" s="286"/>
      <c r="E17" s="286"/>
      <c r="F17" s="286"/>
      <c r="G17" s="286"/>
      <c r="H17" s="286"/>
      <c r="I17" s="286"/>
      <c r="J17" s="295"/>
      <c r="K17" s="295"/>
      <c r="M17" s="363" t="s">
        <v>100</v>
      </c>
      <c r="N17" s="270"/>
    </row>
    <row r="18" spans="2:14" ht="18" customHeight="1" x14ac:dyDescent="0.25">
      <c r="B18" s="296" t="s">
        <v>243</v>
      </c>
      <c r="C18" s="297" t="s">
        <v>244</v>
      </c>
      <c r="D18" s="297"/>
      <c r="E18" s="297"/>
      <c r="F18" s="298" t="s">
        <v>245</v>
      </c>
      <c r="G18" s="298"/>
      <c r="H18" s="298"/>
      <c r="I18" s="298"/>
      <c r="J18" s="299"/>
      <c r="K18" s="299"/>
      <c r="M18" s="363" t="s">
        <v>122</v>
      </c>
      <c r="N18" s="270"/>
    </row>
    <row r="19" spans="2:14" ht="29.25" customHeight="1" x14ac:dyDescent="0.25">
      <c r="B19" s="296"/>
      <c r="C19" s="339" t="s">
        <v>297</v>
      </c>
      <c r="D19" s="339"/>
      <c r="E19" s="339"/>
      <c r="F19" s="293" t="s">
        <v>298</v>
      </c>
      <c r="G19" s="293"/>
      <c r="H19" s="293"/>
      <c r="I19" s="293"/>
      <c r="J19" s="294"/>
      <c r="K19" s="294"/>
      <c r="M19" s="363" t="s">
        <v>126</v>
      </c>
      <c r="N19" s="270"/>
    </row>
    <row r="20" spans="2:14" ht="30.75" customHeight="1" x14ac:dyDescent="0.25">
      <c r="B20" s="271" t="s">
        <v>248</v>
      </c>
      <c r="C20" s="339" t="s">
        <v>299</v>
      </c>
      <c r="D20" s="339"/>
      <c r="E20" s="339"/>
      <c r="F20" s="288" t="s">
        <v>300</v>
      </c>
      <c r="G20" s="288"/>
      <c r="H20" s="288"/>
      <c r="I20" s="288"/>
      <c r="J20" s="279"/>
      <c r="K20" s="279"/>
      <c r="M20" s="363"/>
      <c r="N20" s="270"/>
    </row>
    <row r="21" spans="2:14" ht="75" customHeight="1" x14ac:dyDescent="0.25">
      <c r="B21" s="271" t="s">
        <v>251</v>
      </c>
      <c r="C21" s="380" t="s">
        <v>355</v>
      </c>
      <c r="D21" s="380"/>
      <c r="E21" s="380"/>
      <c r="F21" s="274" t="s">
        <v>310</v>
      </c>
      <c r="G21" s="274"/>
      <c r="H21" s="274"/>
      <c r="I21" s="274"/>
      <c r="J21" s="292"/>
      <c r="K21" s="292"/>
      <c r="M21" s="366"/>
      <c r="N21" s="270"/>
    </row>
    <row r="22" spans="2:14" ht="23.25" customHeight="1" x14ac:dyDescent="0.25">
      <c r="B22" s="271" t="s">
        <v>254</v>
      </c>
      <c r="C22" s="301">
        <v>45292</v>
      </c>
      <c r="D22" s="301"/>
      <c r="E22" s="301"/>
      <c r="F22" s="277" t="s">
        <v>255</v>
      </c>
      <c r="G22" s="302">
        <v>2</v>
      </c>
      <c r="H22" s="277" t="s">
        <v>256</v>
      </c>
      <c r="I22" s="381">
        <v>7</v>
      </c>
      <c r="J22" s="304"/>
      <c r="K22" s="304"/>
      <c r="M22" s="366"/>
    </row>
    <row r="23" spans="2:14" ht="27" customHeight="1" x14ac:dyDescent="0.25">
      <c r="B23" s="271" t="s">
        <v>257</v>
      </c>
      <c r="C23" s="301">
        <v>45443</v>
      </c>
      <c r="D23" s="301"/>
      <c r="E23" s="301"/>
      <c r="F23" s="277" t="s">
        <v>258</v>
      </c>
      <c r="G23" s="305">
        <v>1</v>
      </c>
      <c r="H23" s="305"/>
      <c r="I23" s="305"/>
      <c r="J23" s="306"/>
      <c r="K23" s="306"/>
      <c r="M23" s="366"/>
    </row>
    <row r="24" spans="2:14" ht="30.75" customHeight="1" x14ac:dyDescent="0.25">
      <c r="B24" s="307" t="s">
        <v>259</v>
      </c>
      <c r="C24" s="308" t="s">
        <v>112</v>
      </c>
      <c r="D24" s="308"/>
      <c r="E24" s="308"/>
      <c r="F24" s="309" t="s">
        <v>260</v>
      </c>
      <c r="G24" s="293" t="s">
        <v>365</v>
      </c>
      <c r="H24" s="293"/>
      <c r="I24" s="293"/>
      <c r="J24" s="299"/>
      <c r="K24" s="299"/>
      <c r="M24" s="366"/>
    </row>
    <row r="25" spans="2:14" ht="22.5" customHeight="1" x14ac:dyDescent="0.25">
      <c r="B25" s="310" t="s">
        <v>262</v>
      </c>
      <c r="C25" s="310"/>
      <c r="D25" s="310"/>
      <c r="E25" s="310"/>
      <c r="F25" s="310"/>
      <c r="G25" s="310"/>
      <c r="H25" s="310"/>
      <c r="I25" s="310"/>
      <c r="J25" s="269"/>
      <c r="K25" s="269"/>
      <c r="M25" s="366"/>
    </row>
    <row r="26" spans="2:14" ht="43.5" customHeight="1" x14ac:dyDescent="0.25">
      <c r="B26" s="311" t="s">
        <v>142</v>
      </c>
      <c r="C26" s="312" t="s">
        <v>263</v>
      </c>
      <c r="D26" s="312" t="s">
        <v>264</v>
      </c>
      <c r="E26" s="313" t="s">
        <v>265</v>
      </c>
      <c r="F26" s="312" t="s">
        <v>266</v>
      </c>
      <c r="G26" s="312" t="s">
        <v>267</v>
      </c>
      <c r="H26" s="313" t="s">
        <v>268</v>
      </c>
      <c r="I26" s="314" t="s">
        <v>269</v>
      </c>
      <c r="J26" s="294"/>
      <c r="K26" s="294"/>
      <c r="M26" s="366"/>
    </row>
    <row r="27" spans="2:14" ht="19.5" customHeight="1" x14ac:dyDescent="0.25">
      <c r="B27" s="315" t="s">
        <v>151</v>
      </c>
      <c r="C27" s="382">
        <v>0.25</v>
      </c>
      <c r="D27" s="383">
        <v>0.25</v>
      </c>
      <c r="E27" s="120">
        <f t="shared" ref="E27:E38" si="0">IF(OR(C27=0,C27=""),0,D27/C27)</f>
        <v>1</v>
      </c>
      <c r="F27" s="318">
        <f>SUM(C27:C38)</f>
        <v>1.0001</v>
      </c>
      <c r="G27" s="319">
        <f>SUM(D27:D38)</f>
        <v>0.68759999999999999</v>
      </c>
      <c r="H27" s="320">
        <f>IF(D27="","",(D27*100%)/$G$23)</f>
        <v>0.25</v>
      </c>
      <c r="I27" s="384">
        <f>G27+I22</f>
        <v>7.6875999999999998</v>
      </c>
      <c r="J27" s="374"/>
      <c r="K27" s="323"/>
      <c r="M27" s="366"/>
    </row>
    <row r="28" spans="2:14" ht="19.5" customHeight="1" x14ac:dyDescent="0.25">
      <c r="B28" s="315" t="s">
        <v>152</v>
      </c>
      <c r="C28" s="382">
        <v>0.21879999999999999</v>
      </c>
      <c r="D28" s="383">
        <v>0.21879999999999999</v>
      </c>
      <c r="E28" s="120">
        <f t="shared" si="0"/>
        <v>1</v>
      </c>
      <c r="F28" s="318"/>
      <c r="G28" s="319"/>
      <c r="H28" s="320">
        <f>IF(D28="","",(D28*100%)/$G$23+H27)</f>
        <v>0.46879999999999999</v>
      </c>
      <c r="I28" s="384"/>
      <c r="J28" s="374"/>
      <c r="K28" s="323"/>
      <c r="M28" s="366"/>
    </row>
    <row r="29" spans="2:14" ht="19.5" customHeight="1" x14ac:dyDescent="0.25">
      <c r="B29" s="315" t="s">
        <v>153</v>
      </c>
      <c r="C29" s="382">
        <v>0.21879999999999999</v>
      </c>
      <c r="D29" s="383">
        <v>0.21879999999999999</v>
      </c>
      <c r="E29" s="120">
        <f t="shared" si="0"/>
        <v>1</v>
      </c>
      <c r="F29" s="318"/>
      <c r="G29" s="319"/>
      <c r="H29" s="320">
        <f t="shared" ref="H29:H38" si="1">IF(D29="","",(D29*100%)/$G$23+H28)</f>
        <v>0.68759999999999999</v>
      </c>
      <c r="I29" s="384"/>
      <c r="J29" s="374"/>
      <c r="K29" s="323"/>
      <c r="M29" s="366"/>
    </row>
    <row r="30" spans="2:14" ht="19.5" customHeight="1" x14ac:dyDescent="0.25">
      <c r="B30" s="315" t="s">
        <v>154</v>
      </c>
      <c r="C30" s="382">
        <v>0.1875</v>
      </c>
      <c r="D30" s="383"/>
      <c r="E30" s="120">
        <f t="shared" si="0"/>
        <v>0</v>
      </c>
      <c r="F30" s="318"/>
      <c r="G30" s="319"/>
      <c r="H30" s="320" t="str">
        <f>IF(D30="","",(D30*100%)/$G$23+H29)</f>
        <v/>
      </c>
      <c r="I30" s="384"/>
      <c r="J30" s="374"/>
      <c r="K30" s="385"/>
    </row>
    <row r="31" spans="2:14" ht="19.5" customHeight="1" x14ac:dyDescent="0.25">
      <c r="B31" s="315" t="s">
        <v>155</v>
      </c>
      <c r="C31" s="382">
        <v>0.125</v>
      </c>
      <c r="D31" s="383"/>
      <c r="E31" s="120">
        <f t="shared" si="0"/>
        <v>0</v>
      </c>
      <c r="F31" s="318"/>
      <c r="G31" s="319"/>
      <c r="H31" s="320" t="str">
        <f t="shared" si="1"/>
        <v/>
      </c>
      <c r="I31" s="384"/>
      <c r="J31" s="374"/>
      <c r="K31" s="385"/>
    </row>
    <row r="32" spans="2:14" ht="19.5" customHeight="1" x14ac:dyDescent="0.25">
      <c r="B32" s="315" t="s">
        <v>156</v>
      </c>
      <c r="C32" s="382">
        <v>0</v>
      </c>
      <c r="D32" s="383"/>
      <c r="E32" s="120">
        <f t="shared" si="0"/>
        <v>0</v>
      </c>
      <c r="F32" s="318"/>
      <c r="G32" s="319"/>
      <c r="H32" s="320" t="str">
        <f t="shared" si="1"/>
        <v/>
      </c>
      <c r="I32" s="384"/>
      <c r="J32" s="323"/>
      <c r="K32" s="385"/>
    </row>
    <row r="33" spans="2:11" ht="19.5" customHeight="1" x14ac:dyDescent="0.25">
      <c r="B33" s="315" t="s">
        <v>157</v>
      </c>
      <c r="C33" s="382">
        <v>0</v>
      </c>
      <c r="D33" s="383"/>
      <c r="E33" s="120">
        <f t="shared" si="0"/>
        <v>0</v>
      </c>
      <c r="F33" s="318"/>
      <c r="G33" s="319"/>
      <c r="H33" s="320" t="str">
        <f t="shared" si="1"/>
        <v/>
      </c>
      <c r="I33" s="384"/>
      <c r="J33" s="323"/>
      <c r="K33" s="323"/>
    </row>
    <row r="34" spans="2:11" ht="19.5" customHeight="1" x14ac:dyDescent="0.25">
      <c r="B34" s="315" t="s">
        <v>158</v>
      </c>
      <c r="C34" s="382">
        <v>0</v>
      </c>
      <c r="D34" s="383"/>
      <c r="E34" s="120">
        <f t="shared" si="0"/>
        <v>0</v>
      </c>
      <c r="F34" s="318"/>
      <c r="G34" s="319"/>
      <c r="H34" s="320" t="str">
        <f>IF(D34="","",(D34*100%)/$G$23+H33)</f>
        <v/>
      </c>
      <c r="I34" s="384"/>
      <c r="J34" s="323"/>
      <c r="K34" s="323"/>
    </row>
    <row r="35" spans="2:11" ht="19.5" customHeight="1" x14ac:dyDescent="0.25">
      <c r="B35" s="315" t="s">
        <v>159</v>
      </c>
      <c r="C35" s="382">
        <v>0</v>
      </c>
      <c r="D35" s="383"/>
      <c r="E35" s="120">
        <f t="shared" si="0"/>
        <v>0</v>
      </c>
      <c r="F35" s="318"/>
      <c r="G35" s="319"/>
      <c r="H35" s="320" t="str">
        <f>IF(D35="","",(D35*100%)/$G$23+H34)</f>
        <v/>
      </c>
      <c r="I35" s="384"/>
      <c r="J35" s="323"/>
      <c r="K35" s="323"/>
    </row>
    <row r="36" spans="2:11" ht="19.5" customHeight="1" x14ac:dyDescent="0.25">
      <c r="B36" s="315" t="s">
        <v>160</v>
      </c>
      <c r="C36" s="382">
        <v>0</v>
      </c>
      <c r="D36" s="386"/>
      <c r="E36" s="120">
        <f t="shared" si="0"/>
        <v>0</v>
      </c>
      <c r="F36" s="318"/>
      <c r="G36" s="319"/>
      <c r="H36" s="320" t="str">
        <f t="shared" si="1"/>
        <v/>
      </c>
      <c r="I36" s="384"/>
      <c r="J36" s="323"/>
      <c r="K36" s="323"/>
    </row>
    <row r="37" spans="2:11" ht="19.5" customHeight="1" x14ac:dyDescent="0.25">
      <c r="B37" s="315" t="s">
        <v>161</v>
      </c>
      <c r="C37" s="382">
        <v>0</v>
      </c>
      <c r="D37" s="383"/>
      <c r="E37" s="120">
        <f t="shared" si="0"/>
        <v>0</v>
      </c>
      <c r="F37" s="318"/>
      <c r="G37" s="319"/>
      <c r="H37" s="320" t="str">
        <f t="shared" si="1"/>
        <v/>
      </c>
      <c r="I37" s="384"/>
      <c r="J37" s="323"/>
      <c r="K37" s="323"/>
    </row>
    <row r="38" spans="2:11" ht="19.5" customHeight="1" x14ac:dyDescent="0.25">
      <c r="B38" s="315" t="s">
        <v>162</v>
      </c>
      <c r="C38" s="382">
        <v>0</v>
      </c>
      <c r="D38" s="383"/>
      <c r="E38" s="120">
        <f t="shared" si="0"/>
        <v>0</v>
      </c>
      <c r="F38" s="318"/>
      <c r="G38" s="319"/>
      <c r="H38" s="320" t="str">
        <f t="shared" si="1"/>
        <v/>
      </c>
      <c r="I38" s="384"/>
      <c r="J38" s="323"/>
      <c r="K38" s="323"/>
    </row>
    <row r="39" spans="2:11" ht="94.5" customHeight="1" x14ac:dyDescent="0.25">
      <c r="B39" s="324" t="s">
        <v>270</v>
      </c>
      <c r="C39" s="274" t="s">
        <v>380</v>
      </c>
      <c r="D39" s="274"/>
      <c r="E39" s="274"/>
      <c r="F39" s="274"/>
      <c r="G39" s="274"/>
      <c r="H39" s="274"/>
      <c r="I39" s="274"/>
      <c r="J39" s="264"/>
      <c r="K39" s="376"/>
    </row>
    <row r="40" spans="2:11" ht="36.6" customHeight="1" x14ac:dyDescent="0.25">
      <c r="B40" s="326"/>
      <c r="C40" s="326"/>
      <c r="D40" s="326"/>
      <c r="E40" s="326"/>
      <c r="F40" s="326"/>
      <c r="G40" s="326"/>
      <c r="H40" s="326"/>
      <c r="I40" s="326"/>
      <c r="J40" s="264"/>
      <c r="K40" s="269"/>
    </row>
    <row r="41" spans="2:11" ht="36.6" customHeight="1" x14ac:dyDescent="0.25">
      <c r="B41" s="326"/>
      <c r="C41" s="326"/>
      <c r="D41" s="326"/>
      <c r="E41" s="326"/>
      <c r="F41" s="326"/>
      <c r="G41" s="326"/>
      <c r="H41" s="326"/>
      <c r="I41" s="326"/>
      <c r="J41" s="264"/>
      <c r="K41" s="327"/>
    </row>
    <row r="42" spans="2:11" ht="36.6" customHeight="1" x14ac:dyDescent="0.25">
      <c r="B42" s="326"/>
      <c r="C42" s="326"/>
      <c r="D42" s="326"/>
      <c r="E42" s="326"/>
      <c r="F42" s="326"/>
      <c r="G42" s="326"/>
      <c r="H42" s="326"/>
      <c r="I42" s="326"/>
      <c r="J42" s="264"/>
      <c r="K42" s="327"/>
    </row>
    <row r="43" spans="2:11" ht="36.6" customHeight="1" x14ac:dyDescent="0.25">
      <c r="B43" s="326"/>
      <c r="C43" s="326"/>
      <c r="D43" s="326"/>
      <c r="E43" s="326"/>
      <c r="F43" s="326"/>
      <c r="G43" s="326"/>
      <c r="H43" s="326"/>
      <c r="I43" s="326"/>
      <c r="J43" s="264"/>
      <c r="K43" s="327"/>
    </row>
    <row r="44" spans="2:11" ht="36.6" customHeight="1" x14ac:dyDescent="0.25">
      <c r="B44" s="326"/>
      <c r="C44" s="326"/>
      <c r="D44" s="326"/>
      <c r="E44" s="326"/>
      <c r="F44" s="326"/>
      <c r="G44" s="326"/>
      <c r="H44" s="326"/>
      <c r="I44" s="326"/>
      <c r="J44" s="264"/>
      <c r="K44" s="267"/>
    </row>
    <row r="45" spans="2:11" ht="69" customHeight="1" x14ac:dyDescent="0.25">
      <c r="B45" s="271" t="s">
        <v>271</v>
      </c>
      <c r="C45" s="325" t="s">
        <v>384</v>
      </c>
      <c r="D45" s="325"/>
      <c r="E45" s="325"/>
      <c r="F45" s="325"/>
      <c r="G45" s="325"/>
      <c r="H45" s="325"/>
      <c r="I45" s="325"/>
      <c r="J45" s="264"/>
      <c r="K45" s="328"/>
    </row>
    <row r="46" spans="2:11" ht="32.25" customHeight="1" x14ac:dyDescent="0.25">
      <c r="B46" s="271" t="s">
        <v>272</v>
      </c>
      <c r="C46" s="325" t="s">
        <v>273</v>
      </c>
      <c r="D46" s="325"/>
      <c r="E46" s="325"/>
      <c r="F46" s="325"/>
      <c r="G46" s="325"/>
      <c r="H46" s="325"/>
      <c r="I46" s="325"/>
      <c r="J46" s="332"/>
      <c r="K46" s="332"/>
    </row>
    <row r="47" spans="2:11" ht="66" customHeight="1" x14ac:dyDescent="0.25">
      <c r="B47" s="324" t="s">
        <v>274</v>
      </c>
      <c r="C47" s="274" t="s">
        <v>368</v>
      </c>
      <c r="D47" s="274"/>
      <c r="E47" s="274"/>
      <c r="F47" s="274"/>
      <c r="G47" s="274"/>
      <c r="H47" s="274"/>
      <c r="I47" s="274"/>
      <c r="J47" s="332"/>
      <c r="K47" s="332"/>
    </row>
    <row r="48" spans="2:11" ht="22.5" customHeight="1" x14ac:dyDescent="0.25">
      <c r="B48" s="310" t="s">
        <v>275</v>
      </c>
      <c r="C48" s="310"/>
      <c r="D48" s="310"/>
      <c r="E48" s="310"/>
      <c r="F48" s="310"/>
      <c r="G48" s="310"/>
      <c r="H48" s="310"/>
      <c r="I48" s="310"/>
      <c r="J48" s="332"/>
      <c r="K48" s="332"/>
    </row>
    <row r="49" spans="2:11" ht="22.5" customHeight="1" x14ac:dyDescent="0.25">
      <c r="B49" s="296" t="s">
        <v>276</v>
      </c>
      <c r="C49" s="312" t="s">
        <v>277</v>
      </c>
      <c r="D49" s="273" t="s">
        <v>278</v>
      </c>
      <c r="E49" s="273"/>
      <c r="F49" s="273"/>
      <c r="G49" s="336" t="s">
        <v>279</v>
      </c>
      <c r="H49" s="336"/>
      <c r="I49" s="336"/>
      <c r="J49" s="337"/>
      <c r="K49" s="337"/>
    </row>
    <row r="50" spans="2:11" ht="30.75" customHeight="1" x14ac:dyDescent="0.25">
      <c r="B50" s="296"/>
      <c r="C50" s="338" t="s">
        <v>280</v>
      </c>
      <c r="D50" s="339" t="s">
        <v>280</v>
      </c>
      <c r="E50" s="339"/>
      <c r="F50" s="339"/>
      <c r="G50" s="293" t="s">
        <v>280</v>
      </c>
      <c r="H50" s="293"/>
      <c r="I50" s="293"/>
      <c r="J50" s="337"/>
      <c r="K50" s="337"/>
    </row>
    <row r="51" spans="2:11" ht="32.25" customHeight="1" x14ac:dyDescent="0.25">
      <c r="B51" s="340" t="s">
        <v>281</v>
      </c>
      <c r="C51" s="341" t="s">
        <v>372</v>
      </c>
      <c r="D51" s="341"/>
      <c r="E51" s="341"/>
      <c r="F51" s="341"/>
      <c r="G51" s="341"/>
      <c r="H51" s="341"/>
      <c r="I51" s="341"/>
      <c r="J51" s="342"/>
      <c r="K51" s="343"/>
    </row>
    <row r="52" spans="2:11" ht="28.5" customHeight="1" x14ac:dyDescent="0.25">
      <c r="B52" s="344" t="s">
        <v>282</v>
      </c>
      <c r="C52" s="341" t="s">
        <v>373</v>
      </c>
      <c r="D52" s="341"/>
      <c r="E52" s="341"/>
      <c r="F52" s="341"/>
      <c r="G52" s="341"/>
      <c r="H52" s="341"/>
      <c r="I52" s="341"/>
      <c r="J52" s="342"/>
      <c r="K52" s="343"/>
    </row>
    <row r="53" spans="2:11" ht="30" customHeight="1" x14ac:dyDescent="0.25">
      <c r="B53" s="324" t="s">
        <v>283</v>
      </c>
      <c r="C53" s="345" t="s">
        <v>374</v>
      </c>
      <c r="D53" s="345"/>
      <c r="E53" s="345"/>
      <c r="F53" s="345"/>
      <c r="G53" s="345"/>
      <c r="H53" s="345"/>
      <c r="I53" s="345"/>
      <c r="J53" s="342"/>
      <c r="K53" s="343"/>
    </row>
    <row r="54" spans="2:11" ht="31.5" customHeight="1" x14ac:dyDescent="0.25">
      <c r="B54" s="346" t="s">
        <v>284</v>
      </c>
      <c r="C54" s="347" t="s">
        <v>280</v>
      </c>
      <c r="D54" s="347"/>
      <c r="E54" s="347"/>
      <c r="F54" s="347"/>
      <c r="G54" s="347"/>
      <c r="H54" s="347"/>
      <c r="I54" s="347"/>
      <c r="J54" s="348" t="s">
        <v>280</v>
      </c>
      <c r="K54" s="349"/>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KxPFMmVIBauZKDT7ah9F62VaH/td1EyE8y46Qy/0/b3P50Dlo86/rzEoF+50Smlz5hvdxWS9+YNd3L/3hZhw3w==" saltValue="IdMiWxIYnxH1VF8iJ9vFpw=="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topLeftCell="B1" zoomScale="90" zoomScaleNormal="90" workbookViewId="0">
      <selection activeCell="C39" sqref="C39:I39"/>
    </sheetView>
  </sheetViews>
  <sheetFormatPr baseColWidth="10" defaultColWidth="0" defaultRowHeight="15" zeroHeight="1" x14ac:dyDescent="0.25"/>
  <cols>
    <col min="1" max="1" width="1" style="258" customWidth="1"/>
    <col min="2" max="2" width="25.42578125" style="356" customWidth="1"/>
    <col min="3" max="3" width="14.42578125" style="258" customWidth="1"/>
    <col min="4" max="4" width="20.140625" style="258" customWidth="1"/>
    <col min="5" max="5" width="16.42578125" style="258" customWidth="1"/>
    <col min="6" max="6" width="25" style="258" customWidth="1"/>
    <col min="7" max="7" width="22" style="357" customWidth="1"/>
    <col min="8" max="8" width="20.42578125" style="258" customWidth="1"/>
    <col min="9" max="11" width="22.42578125" style="258" customWidth="1"/>
    <col min="12" max="24" width="9.140625" style="263" hidden="1" customWidth="1"/>
    <col min="25" max="1024" width="9.140625" style="258" hidden="1" customWidth="1"/>
    <col min="1025" max="16384" width="9.140625" style="264" hidden="1"/>
  </cols>
  <sheetData>
    <row r="1" spans="2:14" ht="37.5" customHeight="1" x14ac:dyDescent="0.25">
      <c r="B1" s="259"/>
      <c r="C1" s="260" t="s">
        <v>1</v>
      </c>
      <c r="D1" s="260"/>
      <c r="E1" s="260"/>
      <c r="F1" s="260"/>
      <c r="G1" s="260"/>
      <c r="H1" s="260"/>
      <c r="I1" s="261"/>
      <c r="J1" s="262"/>
      <c r="K1" s="262"/>
      <c r="M1" s="361" t="s">
        <v>61</v>
      </c>
    </row>
    <row r="2" spans="2:14" ht="37.5" customHeight="1" x14ac:dyDescent="0.25">
      <c r="B2" s="259"/>
      <c r="C2" s="265" t="s">
        <v>210</v>
      </c>
      <c r="D2" s="265"/>
      <c r="E2" s="265"/>
      <c r="F2" s="265"/>
      <c r="G2" s="265"/>
      <c r="H2" s="265"/>
      <c r="I2" s="261"/>
      <c r="J2" s="262"/>
      <c r="K2" s="262"/>
      <c r="M2" s="361" t="s">
        <v>62</v>
      </c>
    </row>
    <row r="3" spans="2:14" ht="37.5" customHeight="1" x14ac:dyDescent="0.25">
      <c r="B3" s="259"/>
      <c r="C3" s="265" t="s">
        <v>211</v>
      </c>
      <c r="D3" s="265"/>
      <c r="E3" s="265"/>
      <c r="F3" s="265" t="s">
        <v>212</v>
      </c>
      <c r="G3" s="265"/>
      <c r="H3" s="265"/>
      <c r="I3" s="261"/>
      <c r="J3" s="262"/>
      <c r="K3" s="262"/>
      <c r="M3" s="361"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270" t="s">
        <v>71</v>
      </c>
    </row>
    <row r="6" spans="2:14" ht="30.75" customHeight="1" x14ac:dyDescent="0.25">
      <c r="B6" s="271" t="s">
        <v>214</v>
      </c>
      <c r="C6" s="272">
        <v>4</v>
      </c>
      <c r="D6" s="273" t="s">
        <v>215</v>
      </c>
      <c r="E6" s="273"/>
      <c r="F6" s="274" t="s">
        <v>301</v>
      </c>
      <c r="G6" s="274"/>
      <c r="H6" s="274"/>
      <c r="I6" s="274"/>
      <c r="J6" s="275"/>
      <c r="K6" s="275"/>
      <c r="M6" s="361" t="s">
        <v>75</v>
      </c>
      <c r="N6" s="270" t="s">
        <v>76</v>
      </c>
    </row>
    <row r="7" spans="2:14" ht="30.75" customHeight="1" x14ac:dyDescent="0.25">
      <c r="B7" s="271" t="s">
        <v>217</v>
      </c>
      <c r="C7" s="272" t="s">
        <v>78</v>
      </c>
      <c r="D7" s="273" t="s">
        <v>218</v>
      </c>
      <c r="E7" s="273"/>
      <c r="F7" s="276" t="s">
        <v>219</v>
      </c>
      <c r="G7" s="276"/>
      <c r="H7" s="277" t="s">
        <v>220</v>
      </c>
      <c r="I7" s="278" t="s">
        <v>78</v>
      </c>
      <c r="J7" s="279"/>
      <c r="K7" s="279"/>
      <c r="M7" s="361" t="s">
        <v>82</v>
      </c>
      <c r="N7" s="270" t="s">
        <v>83</v>
      </c>
    </row>
    <row r="8" spans="2:14" ht="30.75" customHeight="1" x14ac:dyDescent="0.25">
      <c r="B8" s="271" t="s">
        <v>221</v>
      </c>
      <c r="C8" s="276" t="s">
        <v>222</v>
      </c>
      <c r="D8" s="276"/>
      <c r="E8" s="276"/>
      <c r="F8" s="276"/>
      <c r="G8" s="277" t="s">
        <v>223</v>
      </c>
      <c r="H8" s="280">
        <v>7555</v>
      </c>
      <c r="I8" s="280"/>
      <c r="J8" s="281"/>
      <c r="K8" s="281"/>
      <c r="M8" s="361" t="s">
        <v>87</v>
      </c>
      <c r="N8" s="270" t="s">
        <v>42</v>
      </c>
    </row>
    <row r="9" spans="2:14" ht="30.75" customHeight="1" x14ac:dyDescent="0.25">
      <c r="B9" s="271" t="s">
        <v>62</v>
      </c>
      <c r="C9" s="282" t="s">
        <v>82</v>
      </c>
      <c r="D9" s="282"/>
      <c r="E9" s="282"/>
      <c r="F9" s="282"/>
      <c r="G9" s="277" t="s">
        <v>224</v>
      </c>
      <c r="H9" s="283" t="s">
        <v>90</v>
      </c>
      <c r="I9" s="283"/>
      <c r="J9" s="284"/>
      <c r="K9" s="284"/>
      <c r="M9" s="363" t="s">
        <v>91</v>
      </c>
    </row>
    <row r="10" spans="2:14" ht="30.75" customHeight="1" x14ac:dyDescent="0.25">
      <c r="B10" s="271" t="s">
        <v>225</v>
      </c>
      <c r="C10" s="248" t="s">
        <v>226</v>
      </c>
      <c r="D10" s="248"/>
      <c r="E10" s="248"/>
      <c r="F10" s="248"/>
      <c r="G10" s="248"/>
      <c r="H10" s="248"/>
      <c r="I10" s="248"/>
      <c r="J10" s="285"/>
      <c r="K10" s="285"/>
      <c r="M10" s="363"/>
    </row>
    <row r="11" spans="2:14" ht="30.75" customHeight="1" x14ac:dyDescent="0.25">
      <c r="B11" s="271" t="s">
        <v>227</v>
      </c>
      <c r="C11" s="286" t="s">
        <v>228</v>
      </c>
      <c r="D11" s="286"/>
      <c r="E11" s="286"/>
      <c r="F11" s="286"/>
      <c r="G11" s="286"/>
      <c r="H11" s="286"/>
      <c r="I11" s="286"/>
      <c r="J11" s="279"/>
      <c r="K11" s="279"/>
      <c r="M11" s="363"/>
      <c r="N11" s="270" t="s">
        <v>96</v>
      </c>
    </row>
    <row r="12" spans="2:14" ht="30.75" customHeight="1" x14ac:dyDescent="0.25">
      <c r="B12" s="271" t="s">
        <v>229</v>
      </c>
      <c r="C12" s="364" t="s">
        <v>302</v>
      </c>
      <c r="D12" s="364"/>
      <c r="E12" s="364"/>
      <c r="F12" s="364"/>
      <c r="G12" s="277" t="s">
        <v>231</v>
      </c>
      <c r="H12" s="288" t="s">
        <v>100</v>
      </c>
      <c r="I12" s="288"/>
      <c r="J12" s="279"/>
      <c r="K12" s="279"/>
      <c r="M12" s="363" t="s">
        <v>101</v>
      </c>
      <c r="N12" s="270" t="s">
        <v>78</v>
      </c>
    </row>
    <row r="13" spans="2:14" ht="30.75" customHeight="1" x14ac:dyDescent="0.25">
      <c r="B13" s="271" t="s">
        <v>232</v>
      </c>
      <c r="C13" s="289" t="s">
        <v>364</v>
      </c>
      <c r="D13" s="289"/>
      <c r="E13" s="289"/>
      <c r="F13" s="289"/>
      <c r="G13" s="277" t="s">
        <v>234</v>
      </c>
      <c r="H13" s="286" t="s">
        <v>42</v>
      </c>
      <c r="I13" s="286"/>
      <c r="J13" s="279"/>
      <c r="K13" s="279"/>
      <c r="M13" s="363" t="s">
        <v>105</v>
      </c>
    </row>
    <row r="14" spans="2:14" ht="36.75" customHeight="1" x14ac:dyDescent="0.25">
      <c r="B14" s="271" t="s">
        <v>235</v>
      </c>
      <c r="C14" s="290" t="s">
        <v>303</v>
      </c>
      <c r="D14" s="290"/>
      <c r="E14" s="290"/>
      <c r="F14" s="290"/>
      <c r="G14" s="290"/>
      <c r="H14" s="290"/>
      <c r="I14" s="290"/>
      <c r="J14" s="285"/>
      <c r="K14" s="285"/>
      <c r="M14" s="363" t="s">
        <v>108</v>
      </c>
      <c r="N14" s="270"/>
    </row>
    <row r="15" spans="2:14" ht="30.75" customHeight="1" x14ac:dyDescent="0.25">
      <c r="B15" s="271" t="s">
        <v>237</v>
      </c>
      <c r="C15" s="291" t="s">
        <v>294</v>
      </c>
      <c r="D15" s="291"/>
      <c r="E15" s="291"/>
      <c r="F15" s="291"/>
      <c r="G15" s="291"/>
      <c r="H15" s="291"/>
      <c r="I15" s="291"/>
      <c r="J15" s="292"/>
      <c r="K15" s="292"/>
      <c r="M15" s="363" t="s">
        <v>112</v>
      </c>
      <c r="N15" s="270"/>
    </row>
    <row r="16" spans="2:14" ht="30.75" customHeight="1" x14ac:dyDescent="0.25">
      <c r="B16" s="271" t="s">
        <v>239</v>
      </c>
      <c r="C16" s="293" t="s">
        <v>304</v>
      </c>
      <c r="D16" s="293"/>
      <c r="E16" s="293"/>
      <c r="F16" s="293"/>
      <c r="G16" s="293"/>
      <c r="H16" s="293"/>
      <c r="I16" s="293"/>
      <c r="J16" s="294"/>
      <c r="K16" s="294"/>
      <c r="M16" s="363"/>
      <c r="N16" s="270"/>
    </row>
    <row r="17" spans="2:14" ht="30.75" customHeight="1" x14ac:dyDescent="0.25">
      <c r="B17" s="271" t="s">
        <v>241</v>
      </c>
      <c r="C17" s="286" t="s">
        <v>305</v>
      </c>
      <c r="D17" s="286"/>
      <c r="E17" s="286"/>
      <c r="F17" s="286"/>
      <c r="G17" s="286"/>
      <c r="H17" s="286"/>
      <c r="I17" s="286"/>
      <c r="J17" s="295"/>
      <c r="K17" s="295"/>
      <c r="M17" s="363" t="s">
        <v>100</v>
      </c>
      <c r="N17" s="270"/>
    </row>
    <row r="18" spans="2:14" ht="18" customHeight="1" x14ac:dyDescent="0.25">
      <c r="B18" s="296" t="s">
        <v>243</v>
      </c>
      <c r="C18" s="297" t="s">
        <v>244</v>
      </c>
      <c r="D18" s="297"/>
      <c r="E18" s="297"/>
      <c r="F18" s="298" t="s">
        <v>245</v>
      </c>
      <c r="G18" s="298"/>
      <c r="H18" s="298"/>
      <c r="I18" s="298"/>
      <c r="J18" s="299"/>
      <c r="K18" s="299"/>
      <c r="M18" s="363" t="s">
        <v>122</v>
      </c>
      <c r="N18" s="270"/>
    </row>
    <row r="19" spans="2:14" ht="24" customHeight="1" x14ac:dyDescent="0.25">
      <c r="B19" s="296"/>
      <c r="C19" s="339" t="s">
        <v>306</v>
      </c>
      <c r="D19" s="339"/>
      <c r="E19" s="339"/>
      <c r="F19" s="293" t="s">
        <v>307</v>
      </c>
      <c r="G19" s="293"/>
      <c r="H19" s="293"/>
      <c r="I19" s="293"/>
      <c r="J19" s="294"/>
      <c r="K19" s="294"/>
      <c r="M19" s="363" t="s">
        <v>126</v>
      </c>
      <c r="N19" s="270"/>
    </row>
    <row r="20" spans="2:14" ht="27.75" customHeight="1" x14ac:dyDescent="0.25">
      <c r="B20" s="271" t="s">
        <v>248</v>
      </c>
      <c r="C20" s="339" t="s">
        <v>308</v>
      </c>
      <c r="D20" s="339"/>
      <c r="E20" s="339"/>
      <c r="F20" s="288" t="s">
        <v>309</v>
      </c>
      <c r="G20" s="288"/>
      <c r="H20" s="288"/>
      <c r="I20" s="288"/>
      <c r="J20" s="279"/>
      <c r="K20" s="279"/>
      <c r="M20" s="363"/>
      <c r="N20" s="270"/>
    </row>
    <row r="21" spans="2:14" ht="73.5" customHeight="1" x14ac:dyDescent="0.25">
      <c r="B21" s="271" t="s">
        <v>251</v>
      </c>
      <c r="C21" s="380" t="s">
        <v>355</v>
      </c>
      <c r="D21" s="380"/>
      <c r="E21" s="380"/>
      <c r="F21" s="274" t="s">
        <v>310</v>
      </c>
      <c r="G21" s="274"/>
      <c r="H21" s="274"/>
      <c r="I21" s="274"/>
      <c r="J21" s="292"/>
      <c r="K21" s="292"/>
      <c r="M21" s="366"/>
      <c r="N21" s="270"/>
    </row>
    <row r="22" spans="2:14" ht="23.25" customHeight="1" x14ac:dyDescent="0.25">
      <c r="B22" s="271" t="s">
        <v>254</v>
      </c>
      <c r="C22" s="301">
        <v>45292</v>
      </c>
      <c r="D22" s="301"/>
      <c r="E22" s="301"/>
      <c r="F22" s="277" t="s">
        <v>255</v>
      </c>
      <c r="G22" s="302">
        <v>1</v>
      </c>
      <c r="H22" s="277" t="s">
        <v>256</v>
      </c>
      <c r="I22" s="367">
        <v>4</v>
      </c>
      <c r="J22" s="304"/>
      <c r="K22" s="304"/>
      <c r="M22" s="366"/>
    </row>
    <row r="23" spans="2:14" ht="27" customHeight="1" x14ac:dyDescent="0.25">
      <c r="B23" s="271" t="s">
        <v>257</v>
      </c>
      <c r="C23" s="301">
        <v>45443</v>
      </c>
      <c r="D23" s="301"/>
      <c r="E23" s="301"/>
      <c r="F23" s="277" t="s">
        <v>258</v>
      </c>
      <c r="G23" s="305">
        <v>1</v>
      </c>
      <c r="H23" s="305"/>
      <c r="I23" s="305"/>
      <c r="J23" s="306"/>
      <c r="K23" s="306"/>
      <c r="M23" s="366"/>
    </row>
    <row r="24" spans="2:14" ht="30.75" customHeight="1" x14ac:dyDescent="0.25">
      <c r="B24" s="307" t="s">
        <v>259</v>
      </c>
      <c r="C24" s="308" t="s">
        <v>112</v>
      </c>
      <c r="D24" s="308"/>
      <c r="E24" s="308"/>
      <c r="F24" s="309" t="s">
        <v>260</v>
      </c>
      <c r="G24" s="293" t="s">
        <v>261</v>
      </c>
      <c r="H24" s="293"/>
      <c r="I24" s="293"/>
      <c r="J24" s="299"/>
      <c r="K24" s="299"/>
      <c r="M24" s="366"/>
    </row>
    <row r="25" spans="2:14" ht="22.5" customHeight="1" x14ac:dyDescent="0.25">
      <c r="B25" s="310" t="s">
        <v>262</v>
      </c>
      <c r="C25" s="310"/>
      <c r="D25" s="310"/>
      <c r="E25" s="310"/>
      <c r="F25" s="310"/>
      <c r="G25" s="310"/>
      <c r="H25" s="310"/>
      <c r="I25" s="310"/>
      <c r="J25" s="269"/>
      <c r="K25" s="269"/>
      <c r="M25" s="366"/>
    </row>
    <row r="26" spans="2:14" ht="43.5" customHeight="1" x14ac:dyDescent="0.25">
      <c r="B26" s="311" t="s">
        <v>142</v>
      </c>
      <c r="C26" s="312" t="s">
        <v>263</v>
      </c>
      <c r="D26" s="312" t="s">
        <v>264</v>
      </c>
      <c r="E26" s="313" t="s">
        <v>265</v>
      </c>
      <c r="F26" s="312" t="s">
        <v>266</v>
      </c>
      <c r="G26" s="312" t="s">
        <v>267</v>
      </c>
      <c r="H26" s="313" t="s">
        <v>268</v>
      </c>
      <c r="I26" s="314" t="s">
        <v>269</v>
      </c>
      <c r="J26" s="294"/>
      <c r="K26" s="294"/>
      <c r="M26" s="366"/>
    </row>
    <row r="27" spans="2:14" ht="19.5" customHeight="1" x14ac:dyDescent="0.25">
      <c r="B27" s="315" t="s">
        <v>151</v>
      </c>
      <c r="C27" s="382">
        <v>0.35289999999999999</v>
      </c>
      <c r="D27" s="386">
        <v>0.35289999999999999</v>
      </c>
      <c r="E27" s="120">
        <f t="shared" ref="E27:E38" si="0">IF(OR(C27=0,C27=""),0,D27/C27)</f>
        <v>1</v>
      </c>
      <c r="F27" s="387">
        <f>SUM(C27:C38)</f>
        <v>0.99990000000000001</v>
      </c>
      <c r="G27" s="388">
        <f>SUM(D27:D38)</f>
        <v>0.77049999999999996</v>
      </c>
      <c r="H27" s="320">
        <f>IF(D27="","",(D27*100%)/$G$23)</f>
        <v>0.35289999999999999</v>
      </c>
      <c r="I27" s="373">
        <f>G27+I22</f>
        <v>4.7705000000000002</v>
      </c>
      <c r="J27" s="374"/>
      <c r="K27" s="323"/>
      <c r="M27" s="366"/>
    </row>
    <row r="28" spans="2:14" ht="19.5" customHeight="1" x14ac:dyDescent="0.25">
      <c r="B28" s="315" t="s">
        <v>152</v>
      </c>
      <c r="C28" s="382">
        <v>0.20880000000000001</v>
      </c>
      <c r="D28" s="386">
        <v>0.20880000000000001</v>
      </c>
      <c r="E28" s="120">
        <f t="shared" si="0"/>
        <v>1</v>
      </c>
      <c r="F28" s="387"/>
      <c r="G28" s="388"/>
      <c r="H28" s="320">
        <f t="shared" ref="H28:H38" si="1">IF(D28="","",(D28*100%)/$G$23+H27)</f>
        <v>0.56169999999999998</v>
      </c>
      <c r="I28" s="373"/>
      <c r="J28" s="374"/>
      <c r="K28" s="323"/>
      <c r="M28" s="366"/>
    </row>
    <row r="29" spans="2:14" ht="19.5" customHeight="1" x14ac:dyDescent="0.25">
      <c r="B29" s="315" t="s">
        <v>153</v>
      </c>
      <c r="C29" s="382">
        <v>0.20880000000000001</v>
      </c>
      <c r="D29" s="386">
        <v>0.20880000000000001</v>
      </c>
      <c r="E29" s="120">
        <f t="shared" si="0"/>
        <v>1</v>
      </c>
      <c r="F29" s="387"/>
      <c r="G29" s="388"/>
      <c r="H29" s="320">
        <f t="shared" si="1"/>
        <v>0.77049999999999996</v>
      </c>
      <c r="I29" s="373"/>
      <c r="J29" s="374"/>
      <c r="K29" s="323"/>
      <c r="M29" s="366"/>
    </row>
    <row r="30" spans="2:14" ht="19.5" customHeight="1" x14ac:dyDescent="0.25">
      <c r="B30" s="315" t="s">
        <v>154</v>
      </c>
      <c r="C30" s="382">
        <v>0.18529999999999999</v>
      </c>
      <c r="D30" s="386"/>
      <c r="E30" s="120">
        <f t="shared" si="0"/>
        <v>0</v>
      </c>
      <c r="F30" s="387"/>
      <c r="G30" s="388"/>
      <c r="H30" s="320" t="str">
        <f t="shared" si="1"/>
        <v/>
      </c>
      <c r="I30" s="373"/>
      <c r="J30" s="374"/>
      <c r="K30" s="323"/>
    </row>
    <row r="31" spans="2:14" ht="19.5" customHeight="1" x14ac:dyDescent="0.25">
      <c r="B31" s="315" t="s">
        <v>155</v>
      </c>
      <c r="C31" s="382">
        <v>4.41E-2</v>
      </c>
      <c r="D31" s="386"/>
      <c r="E31" s="120">
        <f t="shared" si="0"/>
        <v>0</v>
      </c>
      <c r="F31" s="387"/>
      <c r="G31" s="388"/>
      <c r="H31" s="320" t="str">
        <f t="shared" si="1"/>
        <v/>
      </c>
      <c r="I31" s="373"/>
      <c r="J31" s="374"/>
      <c r="K31" s="323"/>
    </row>
    <row r="32" spans="2:14" ht="19.5" customHeight="1" x14ac:dyDescent="0.25">
      <c r="B32" s="315" t="s">
        <v>156</v>
      </c>
      <c r="C32" s="382">
        <v>0</v>
      </c>
      <c r="D32" s="386"/>
      <c r="E32" s="120">
        <f t="shared" si="0"/>
        <v>0</v>
      </c>
      <c r="F32" s="387"/>
      <c r="G32" s="388"/>
      <c r="H32" s="320" t="str">
        <f t="shared" si="1"/>
        <v/>
      </c>
      <c r="I32" s="373"/>
      <c r="J32" s="323"/>
      <c r="K32" s="323"/>
    </row>
    <row r="33" spans="2:11" ht="19.5" customHeight="1" x14ac:dyDescent="0.25">
      <c r="B33" s="315" t="s">
        <v>157</v>
      </c>
      <c r="C33" s="382">
        <v>0</v>
      </c>
      <c r="D33" s="386"/>
      <c r="E33" s="120">
        <f t="shared" si="0"/>
        <v>0</v>
      </c>
      <c r="F33" s="387"/>
      <c r="G33" s="388"/>
      <c r="H33" s="320" t="str">
        <f t="shared" si="1"/>
        <v/>
      </c>
      <c r="I33" s="373"/>
      <c r="J33" s="323"/>
      <c r="K33" s="323"/>
    </row>
    <row r="34" spans="2:11" ht="19.5" customHeight="1" x14ac:dyDescent="0.25">
      <c r="B34" s="315" t="s">
        <v>158</v>
      </c>
      <c r="C34" s="382">
        <v>0</v>
      </c>
      <c r="D34" s="386"/>
      <c r="E34" s="120">
        <f t="shared" si="0"/>
        <v>0</v>
      </c>
      <c r="F34" s="387"/>
      <c r="G34" s="388"/>
      <c r="H34" s="320" t="str">
        <f t="shared" si="1"/>
        <v/>
      </c>
      <c r="I34" s="373"/>
      <c r="J34" s="323"/>
      <c r="K34" s="323"/>
    </row>
    <row r="35" spans="2:11" ht="19.5" customHeight="1" x14ac:dyDescent="0.25">
      <c r="B35" s="315" t="s">
        <v>159</v>
      </c>
      <c r="C35" s="382">
        <v>0</v>
      </c>
      <c r="D35" s="386"/>
      <c r="E35" s="120">
        <f t="shared" si="0"/>
        <v>0</v>
      </c>
      <c r="F35" s="387"/>
      <c r="G35" s="388"/>
      <c r="H35" s="320" t="str">
        <f t="shared" si="1"/>
        <v/>
      </c>
      <c r="I35" s="373"/>
      <c r="J35" s="323"/>
      <c r="K35" s="323"/>
    </row>
    <row r="36" spans="2:11" ht="19.5" customHeight="1" x14ac:dyDescent="0.25">
      <c r="B36" s="315" t="s">
        <v>160</v>
      </c>
      <c r="C36" s="382">
        <v>0</v>
      </c>
      <c r="D36" s="389"/>
      <c r="E36" s="120">
        <f t="shared" si="0"/>
        <v>0</v>
      </c>
      <c r="F36" s="387"/>
      <c r="G36" s="388"/>
      <c r="H36" s="320" t="str">
        <f t="shared" si="1"/>
        <v/>
      </c>
      <c r="I36" s="373"/>
      <c r="J36" s="323"/>
      <c r="K36" s="323"/>
    </row>
    <row r="37" spans="2:11" ht="19.5" customHeight="1" x14ac:dyDescent="0.25">
      <c r="B37" s="315" t="s">
        <v>161</v>
      </c>
      <c r="C37" s="382">
        <v>0</v>
      </c>
      <c r="D37" s="386"/>
      <c r="E37" s="120">
        <f t="shared" si="0"/>
        <v>0</v>
      </c>
      <c r="F37" s="387"/>
      <c r="G37" s="388"/>
      <c r="H37" s="320" t="str">
        <f t="shared" si="1"/>
        <v/>
      </c>
      <c r="I37" s="373"/>
      <c r="J37" s="323"/>
      <c r="K37" s="323"/>
    </row>
    <row r="38" spans="2:11" ht="19.5" customHeight="1" x14ac:dyDescent="0.25">
      <c r="B38" s="315" t="s">
        <v>162</v>
      </c>
      <c r="C38" s="382">
        <v>0</v>
      </c>
      <c r="D38" s="386"/>
      <c r="E38" s="120">
        <f t="shared" si="0"/>
        <v>0</v>
      </c>
      <c r="F38" s="387"/>
      <c r="G38" s="388"/>
      <c r="H38" s="320" t="str">
        <f t="shared" si="1"/>
        <v/>
      </c>
      <c r="I38" s="373"/>
      <c r="J38" s="323"/>
      <c r="K38" s="323"/>
    </row>
    <row r="39" spans="2:11" ht="102" customHeight="1" x14ac:dyDescent="0.25">
      <c r="B39" s="324" t="s">
        <v>270</v>
      </c>
      <c r="C39" s="325" t="s">
        <v>381</v>
      </c>
      <c r="D39" s="325"/>
      <c r="E39" s="325"/>
      <c r="F39" s="325"/>
      <c r="G39" s="325"/>
      <c r="H39" s="325"/>
      <c r="I39" s="325"/>
      <c r="J39" s="390"/>
      <c r="K39" s="376"/>
    </row>
    <row r="40" spans="2:11" ht="36.6" customHeight="1" x14ac:dyDescent="0.25">
      <c r="B40" s="326"/>
      <c r="C40" s="326"/>
      <c r="D40" s="326"/>
      <c r="E40" s="326"/>
      <c r="F40" s="326"/>
      <c r="G40" s="326"/>
      <c r="H40" s="326"/>
      <c r="I40" s="326"/>
      <c r="J40" s="269"/>
      <c r="K40" s="269"/>
    </row>
    <row r="41" spans="2:11" ht="36.6" customHeight="1" x14ac:dyDescent="0.25">
      <c r="B41" s="326"/>
      <c r="C41" s="326"/>
      <c r="D41" s="326"/>
      <c r="E41" s="326"/>
      <c r="F41" s="326"/>
      <c r="G41" s="326"/>
      <c r="H41" s="326"/>
      <c r="I41" s="326"/>
      <c r="J41" s="327"/>
      <c r="K41" s="327"/>
    </row>
    <row r="42" spans="2:11" ht="36.6" customHeight="1" x14ac:dyDescent="0.25">
      <c r="B42" s="326"/>
      <c r="C42" s="326"/>
      <c r="D42" s="326"/>
      <c r="E42" s="326"/>
      <c r="F42" s="326"/>
      <c r="G42" s="326"/>
      <c r="H42" s="326"/>
      <c r="I42" s="326"/>
      <c r="J42" s="327"/>
      <c r="K42" s="327"/>
    </row>
    <row r="43" spans="2:11" ht="36.6" customHeight="1" x14ac:dyDescent="0.25">
      <c r="B43" s="326"/>
      <c r="C43" s="326"/>
      <c r="D43" s="326"/>
      <c r="E43" s="326"/>
      <c r="F43" s="326"/>
      <c r="G43" s="326"/>
      <c r="H43" s="326"/>
      <c r="I43" s="326"/>
      <c r="J43" s="327"/>
      <c r="K43" s="327"/>
    </row>
    <row r="44" spans="2:11" ht="36.6" customHeight="1" x14ac:dyDescent="0.25">
      <c r="B44" s="326"/>
      <c r="C44" s="326"/>
      <c r="D44" s="326"/>
      <c r="E44" s="326"/>
      <c r="F44" s="326"/>
      <c r="G44" s="326"/>
      <c r="H44" s="326"/>
      <c r="I44" s="326"/>
      <c r="J44" s="267"/>
      <c r="K44" s="267"/>
    </row>
    <row r="45" spans="2:11" ht="75" customHeight="1" x14ac:dyDescent="0.25">
      <c r="B45" s="271" t="s">
        <v>271</v>
      </c>
      <c r="C45" s="325" t="s">
        <v>385</v>
      </c>
      <c r="D45" s="325"/>
      <c r="E45" s="325"/>
      <c r="F45" s="325"/>
      <c r="G45" s="325"/>
      <c r="H45" s="325"/>
      <c r="I45" s="325"/>
      <c r="J45" s="264"/>
      <c r="K45" s="328"/>
    </row>
    <row r="46" spans="2:11" ht="48" customHeight="1" x14ac:dyDescent="0.25">
      <c r="B46" s="271" t="s">
        <v>272</v>
      </c>
      <c r="C46" s="325" t="s">
        <v>273</v>
      </c>
      <c r="D46" s="325"/>
      <c r="E46" s="325"/>
      <c r="F46" s="325"/>
      <c r="G46" s="325"/>
      <c r="H46" s="325"/>
      <c r="I46" s="325"/>
      <c r="J46" s="264"/>
      <c r="K46" s="332"/>
    </row>
    <row r="47" spans="2:11" ht="66" customHeight="1" x14ac:dyDescent="0.25">
      <c r="B47" s="324" t="s">
        <v>274</v>
      </c>
      <c r="C47" s="274" t="s">
        <v>369</v>
      </c>
      <c r="D47" s="274"/>
      <c r="E47" s="274"/>
      <c r="F47" s="274"/>
      <c r="G47" s="274"/>
      <c r="H47" s="274"/>
      <c r="I47" s="274"/>
      <c r="J47" s="264"/>
      <c r="K47" s="332"/>
    </row>
    <row r="48" spans="2:11" ht="22.5" customHeight="1" x14ac:dyDescent="0.25">
      <c r="B48" s="310" t="s">
        <v>275</v>
      </c>
      <c r="C48" s="310"/>
      <c r="D48" s="310"/>
      <c r="E48" s="310"/>
      <c r="F48" s="310"/>
      <c r="G48" s="310"/>
      <c r="H48" s="310"/>
      <c r="I48" s="310"/>
      <c r="J48" s="332"/>
      <c r="K48" s="332"/>
    </row>
    <row r="49" spans="2:11" ht="22.5" customHeight="1" x14ac:dyDescent="0.25">
      <c r="B49" s="296" t="s">
        <v>276</v>
      </c>
      <c r="C49" s="312" t="s">
        <v>277</v>
      </c>
      <c r="D49" s="273" t="s">
        <v>278</v>
      </c>
      <c r="E49" s="273"/>
      <c r="F49" s="273"/>
      <c r="G49" s="336" t="s">
        <v>279</v>
      </c>
      <c r="H49" s="336"/>
      <c r="I49" s="336"/>
      <c r="J49" s="337"/>
      <c r="K49" s="337"/>
    </row>
    <row r="50" spans="2:11" ht="30.75" customHeight="1" x14ac:dyDescent="0.25">
      <c r="B50" s="296"/>
      <c r="C50" s="338" t="s">
        <v>280</v>
      </c>
      <c r="D50" s="339" t="s">
        <v>280</v>
      </c>
      <c r="E50" s="339"/>
      <c r="F50" s="339"/>
      <c r="G50" s="293" t="s">
        <v>280</v>
      </c>
      <c r="H50" s="293"/>
      <c r="I50" s="293"/>
      <c r="J50" s="337"/>
      <c r="K50" s="337"/>
    </row>
    <row r="51" spans="2:11" ht="32.25" customHeight="1" x14ac:dyDescent="0.25">
      <c r="B51" s="340" t="s">
        <v>281</v>
      </c>
      <c r="C51" s="341" t="s">
        <v>372</v>
      </c>
      <c r="D51" s="341"/>
      <c r="E51" s="341"/>
      <c r="F51" s="341"/>
      <c r="G51" s="341"/>
      <c r="H51" s="341"/>
      <c r="I51" s="341"/>
      <c r="J51" s="390"/>
      <c r="K51" s="376"/>
    </row>
    <row r="52" spans="2:11" ht="28.5" customHeight="1" x14ac:dyDescent="0.25">
      <c r="B52" s="344" t="s">
        <v>282</v>
      </c>
      <c r="C52" s="341" t="s">
        <v>373</v>
      </c>
      <c r="D52" s="341"/>
      <c r="E52" s="341"/>
      <c r="F52" s="341"/>
      <c r="G52" s="341"/>
      <c r="H52" s="341"/>
      <c r="I52" s="341"/>
      <c r="J52" s="390"/>
      <c r="K52" s="376"/>
    </row>
    <row r="53" spans="2:11" ht="30" customHeight="1" x14ac:dyDescent="0.25">
      <c r="B53" s="324" t="s">
        <v>283</v>
      </c>
      <c r="C53" s="345" t="s">
        <v>374</v>
      </c>
      <c r="D53" s="345"/>
      <c r="E53" s="345"/>
      <c r="F53" s="345"/>
      <c r="G53" s="345"/>
      <c r="H53" s="345"/>
      <c r="I53" s="345"/>
      <c r="J53" s="390"/>
      <c r="K53" s="376"/>
    </row>
    <row r="54" spans="2:11" ht="31.5" customHeight="1" x14ac:dyDescent="0.25">
      <c r="B54" s="346" t="s">
        <v>284</v>
      </c>
      <c r="C54" s="347" t="s">
        <v>280</v>
      </c>
      <c r="D54" s="347"/>
      <c r="E54" s="347"/>
      <c r="F54" s="347"/>
      <c r="G54" s="347"/>
      <c r="H54" s="347"/>
      <c r="I54" s="347"/>
      <c r="J54" s="391" t="s">
        <v>280</v>
      </c>
      <c r="K54" s="392"/>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cJbCrBEzeI7VTBnait/wiaPe/lGc5eorBfRBdfMs/CGHDdB/BBQ1KQtiE8ntTLqZN6SanCB+7zIHxvxn1Vznnw==" saltValue="piwq/fWYPUDevR8RENgVQ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14</v>
      </c>
      <c r="D9" s="198" t="s">
        <v>73</v>
      </c>
      <c r="E9" s="198"/>
      <c r="F9" s="199" t="s">
        <v>320</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12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321</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322</v>
      </c>
      <c r="D14" s="207"/>
      <c r="E14" s="207"/>
      <c r="F14" s="207"/>
      <c r="G14" s="207"/>
      <c r="H14" s="207"/>
      <c r="I14" s="207"/>
      <c r="J14" s="43"/>
      <c r="K14" s="43"/>
      <c r="M14" s="46"/>
      <c r="N14" s="34" t="s">
        <v>96</v>
      </c>
    </row>
    <row r="15" spans="2:14" ht="30.75" customHeight="1" x14ac:dyDescent="0.25">
      <c r="B15" s="38" t="s">
        <v>97</v>
      </c>
      <c r="C15" s="208" t="s">
        <v>323</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324</v>
      </c>
      <c r="D17" s="206"/>
      <c r="E17" s="206"/>
      <c r="F17" s="206"/>
      <c r="G17" s="206"/>
      <c r="H17" s="206"/>
      <c r="I17" s="206"/>
      <c r="J17" s="47"/>
      <c r="K17" s="47"/>
      <c r="M17" s="46" t="s">
        <v>108</v>
      </c>
      <c r="N17" s="34" t="s">
        <v>109</v>
      </c>
    </row>
    <row r="18" spans="2:14" ht="30.75" customHeight="1" x14ac:dyDescent="0.25">
      <c r="B18" s="38" t="s">
        <v>110</v>
      </c>
      <c r="C18" s="199" t="s">
        <v>325</v>
      </c>
      <c r="D18" s="199"/>
      <c r="E18" s="199"/>
      <c r="F18" s="199"/>
      <c r="G18" s="199"/>
      <c r="H18" s="199"/>
      <c r="I18" s="199"/>
      <c r="J18" s="48"/>
      <c r="K18" s="48"/>
      <c r="M18" s="46" t="s">
        <v>112</v>
      </c>
      <c r="N18" s="34" t="s">
        <v>113</v>
      </c>
    </row>
    <row r="19" spans="2:14" ht="30.75" customHeight="1" x14ac:dyDescent="0.25">
      <c r="B19" s="38" t="s">
        <v>114</v>
      </c>
      <c r="C19" s="249" t="s">
        <v>326</v>
      </c>
      <c r="D19" s="249"/>
      <c r="E19" s="249"/>
      <c r="F19" s="249"/>
      <c r="G19" s="249"/>
      <c r="H19" s="249"/>
      <c r="I19" s="249"/>
      <c r="J19" s="49"/>
      <c r="K19" s="49"/>
      <c r="M19" s="46"/>
      <c r="N19" s="34" t="s">
        <v>116</v>
      </c>
    </row>
    <row r="20" spans="2:14" ht="30.75" customHeight="1" x14ac:dyDescent="0.25">
      <c r="B20" s="38" t="s">
        <v>117</v>
      </c>
      <c r="C20" s="210" t="s">
        <v>41</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50" t="s">
        <v>327</v>
      </c>
      <c r="D22" s="250"/>
      <c r="E22" s="250"/>
      <c r="F22" s="249" t="s">
        <v>328</v>
      </c>
      <c r="G22" s="249"/>
      <c r="H22" s="249"/>
      <c r="I22" s="249"/>
      <c r="J22" s="49"/>
      <c r="K22" s="49"/>
      <c r="M22" s="46" t="s">
        <v>126</v>
      </c>
      <c r="N22" s="34" t="s">
        <v>127</v>
      </c>
    </row>
    <row r="23" spans="2:14" ht="39.75" customHeight="1" x14ac:dyDescent="0.25">
      <c r="B23" s="38" t="s">
        <v>128</v>
      </c>
      <c r="C23" s="214" t="s">
        <v>41</v>
      </c>
      <c r="D23" s="214"/>
      <c r="E23" s="214"/>
      <c r="F23" s="207" t="s">
        <v>41</v>
      </c>
      <c r="G23" s="207"/>
      <c r="H23" s="207"/>
      <c r="I23" s="207"/>
      <c r="J23" s="43"/>
      <c r="K23" s="43"/>
      <c r="M23" s="46"/>
      <c r="N23" s="34" t="s">
        <v>93</v>
      </c>
    </row>
    <row r="24" spans="2:14" ht="44.25" customHeight="1" x14ac:dyDescent="0.25">
      <c r="B24" s="38" t="s">
        <v>129</v>
      </c>
      <c r="C24" s="247" t="s">
        <v>329</v>
      </c>
      <c r="D24" s="247"/>
      <c r="E24" s="247"/>
      <c r="F24" s="249" t="s">
        <v>330</v>
      </c>
      <c r="G24" s="249"/>
      <c r="H24" s="249"/>
      <c r="I24" s="249"/>
      <c r="J24" s="48"/>
      <c r="K24" s="48"/>
      <c r="M24" s="52"/>
      <c r="N24" s="34" t="s">
        <v>132</v>
      </c>
    </row>
    <row r="25" spans="2:14" ht="29.25" customHeight="1" x14ac:dyDescent="0.25">
      <c r="B25" s="38" t="s">
        <v>133</v>
      </c>
      <c r="C25" s="216" t="s">
        <v>103</v>
      </c>
      <c r="D25" s="216"/>
      <c r="E25" s="216"/>
      <c r="F25" s="41" t="s">
        <v>134</v>
      </c>
      <c r="G25" s="251">
        <v>74</v>
      </c>
      <c r="H25" s="251"/>
      <c r="I25" s="251"/>
      <c r="J25" s="53"/>
      <c r="K25" s="53"/>
      <c r="M25" s="52"/>
    </row>
    <row r="26" spans="2:14" ht="27" customHeight="1" x14ac:dyDescent="0.25">
      <c r="B26" s="38" t="s">
        <v>135</v>
      </c>
      <c r="C26" s="208" t="s">
        <v>136</v>
      </c>
      <c r="D26" s="208"/>
      <c r="E26" s="208"/>
      <c r="F26" s="41" t="s">
        <v>137</v>
      </c>
      <c r="G26" s="251">
        <v>0</v>
      </c>
      <c r="H26" s="251"/>
      <c r="I26" s="251"/>
      <c r="J26" s="54"/>
      <c r="K26" s="54"/>
      <c r="M26" s="52"/>
    </row>
    <row r="27" spans="2:14" ht="47.25" customHeight="1" x14ac:dyDescent="0.25">
      <c r="B27" s="55" t="s">
        <v>138</v>
      </c>
      <c r="C27" s="214" t="s">
        <v>108</v>
      </c>
      <c r="D27" s="214"/>
      <c r="E27" s="214"/>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3">
        <v>0</v>
      </c>
      <c r="D30" s="124">
        <f>+C30</f>
        <v>0</v>
      </c>
      <c r="E30" s="123">
        <v>0</v>
      </c>
      <c r="F30" s="125">
        <f>+E30</f>
        <v>0</v>
      </c>
      <c r="G30" s="126" t="e">
        <f t="shared" ref="G30:G41" si="0">+C30/E30</f>
        <v>#DIV/0!</v>
      </c>
      <c r="H30" s="127" t="e">
        <f t="shared" ref="H30:H41" si="1">+D30/F30</f>
        <v>#DIV/0!</v>
      </c>
      <c r="I30" s="128" t="e">
        <f t="shared" ref="I30:I41" si="2">+D30/$G$26</f>
        <v>#DIV/0!</v>
      </c>
      <c r="J30" s="68">
        <v>0.99</v>
      </c>
      <c r="K30" s="69"/>
      <c r="M30" s="52"/>
    </row>
    <row r="31" spans="2:14" ht="19.5" customHeight="1" x14ac:dyDescent="0.25">
      <c r="B31" s="61" t="s">
        <v>152</v>
      </c>
      <c r="C31" s="123">
        <v>0</v>
      </c>
      <c r="D31" s="124">
        <f t="shared" ref="D31:D41" si="3">+D30+C31</f>
        <v>0</v>
      </c>
      <c r="E31" s="123">
        <v>0</v>
      </c>
      <c r="F31" s="125">
        <f t="shared" ref="F31:F41" si="4">+F30+E31</f>
        <v>0</v>
      </c>
      <c r="G31" s="126" t="e">
        <f t="shared" si="0"/>
        <v>#DIV/0!</v>
      </c>
      <c r="H31" s="127" t="e">
        <f t="shared" si="1"/>
        <v>#DIV/0!</v>
      </c>
      <c r="I31" s="128" t="e">
        <f t="shared" si="2"/>
        <v>#DIV/0!</v>
      </c>
      <c r="J31" s="68">
        <v>0.99</v>
      </c>
      <c r="K31" s="69"/>
      <c r="M31" s="52"/>
    </row>
    <row r="32" spans="2:14" ht="19.5" customHeight="1" x14ac:dyDescent="0.25">
      <c r="B32" s="61" t="s">
        <v>153</v>
      </c>
      <c r="C32" s="123">
        <v>0</v>
      </c>
      <c r="D32" s="124">
        <f t="shared" si="3"/>
        <v>0</v>
      </c>
      <c r="E32" s="123">
        <v>0</v>
      </c>
      <c r="F32" s="125">
        <f t="shared" si="4"/>
        <v>0</v>
      </c>
      <c r="G32" s="126" t="e">
        <f t="shared" si="0"/>
        <v>#DIV/0!</v>
      </c>
      <c r="H32" s="127" t="e">
        <f t="shared" si="1"/>
        <v>#DIV/0!</v>
      </c>
      <c r="I32" s="128" t="e">
        <f t="shared" si="2"/>
        <v>#DIV/0!</v>
      </c>
      <c r="J32" s="68">
        <v>0.99</v>
      </c>
      <c r="K32" s="69"/>
      <c r="M32" s="52"/>
    </row>
    <row r="33" spans="2:11" ht="19.5" customHeight="1" x14ac:dyDescent="0.25">
      <c r="B33" s="61" t="s">
        <v>154</v>
      </c>
      <c r="C33" s="123">
        <v>0</v>
      </c>
      <c r="D33" s="124">
        <f t="shared" si="3"/>
        <v>0</v>
      </c>
      <c r="E33" s="123">
        <v>0</v>
      </c>
      <c r="F33" s="125">
        <f t="shared" si="4"/>
        <v>0</v>
      </c>
      <c r="G33" s="126" t="e">
        <f t="shared" si="0"/>
        <v>#DIV/0!</v>
      </c>
      <c r="H33" s="127" t="e">
        <f t="shared" si="1"/>
        <v>#DIV/0!</v>
      </c>
      <c r="I33" s="128" t="e">
        <f t="shared" si="2"/>
        <v>#DIV/0!</v>
      </c>
      <c r="J33" s="68">
        <v>0.99</v>
      </c>
      <c r="K33" s="69"/>
    </row>
    <row r="34" spans="2:11" ht="19.5" customHeight="1" x14ac:dyDescent="0.25">
      <c r="B34" s="61" t="s">
        <v>155</v>
      </c>
      <c r="C34" s="123">
        <v>0</v>
      </c>
      <c r="D34" s="124">
        <f t="shared" si="3"/>
        <v>0</v>
      </c>
      <c r="E34" s="123">
        <v>0</v>
      </c>
      <c r="F34" s="125">
        <f t="shared" si="4"/>
        <v>0</v>
      </c>
      <c r="G34" s="126" t="e">
        <f t="shared" si="0"/>
        <v>#DIV/0!</v>
      </c>
      <c r="H34" s="127" t="e">
        <f t="shared" si="1"/>
        <v>#DIV/0!</v>
      </c>
      <c r="I34" s="128" t="e">
        <f t="shared" si="2"/>
        <v>#DIV/0!</v>
      </c>
      <c r="J34" s="68">
        <v>0.99</v>
      </c>
      <c r="K34" s="69"/>
    </row>
    <row r="35" spans="2:11" ht="19.5" customHeight="1" x14ac:dyDescent="0.25">
      <c r="B35" s="61" t="s">
        <v>156</v>
      </c>
      <c r="C35" s="123">
        <v>0</v>
      </c>
      <c r="D35" s="124">
        <f t="shared" si="3"/>
        <v>0</v>
      </c>
      <c r="E35" s="123">
        <v>0</v>
      </c>
      <c r="F35" s="125">
        <f t="shared" si="4"/>
        <v>0</v>
      </c>
      <c r="G35" s="126" t="e">
        <f t="shared" si="0"/>
        <v>#DIV/0!</v>
      </c>
      <c r="H35" s="127" t="e">
        <f t="shared" si="1"/>
        <v>#DIV/0!</v>
      </c>
      <c r="I35" s="128" t="e">
        <f t="shared" si="2"/>
        <v>#DIV/0!</v>
      </c>
      <c r="J35" s="68">
        <v>0.99</v>
      </c>
      <c r="K35" s="69"/>
    </row>
    <row r="36" spans="2:11" ht="19.5" customHeight="1" x14ac:dyDescent="0.25">
      <c r="B36" s="61" t="s">
        <v>157</v>
      </c>
      <c r="C36" s="123">
        <v>0</v>
      </c>
      <c r="D36" s="124">
        <f t="shared" si="3"/>
        <v>0</v>
      </c>
      <c r="E36" s="123">
        <v>0</v>
      </c>
      <c r="F36" s="125">
        <f t="shared" si="4"/>
        <v>0</v>
      </c>
      <c r="G36" s="126" t="e">
        <f t="shared" si="0"/>
        <v>#DIV/0!</v>
      </c>
      <c r="H36" s="127" t="e">
        <f t="shared" si="1"/>
        <v>#DIV/0!</v>
      </c>
      <c r="I36" s="128" t="e">
        <f t="shared" si="2"/>
        <v>#DIV/0!</v>
      </c>
      <c r="J36" s="68">
        <v>0.99</v>
      </c>
      <c r="K36" s="69"/>
    </row>
    <row r="37" spans="2:11" ht="19.5" customHeight="1" x14ac:dyDescent="0.25">
      <c r="B37" s="61" t="s">
        <v>158</v>
      </c>
      <c r="C37" s="123">
        <v>0</v>
      </c>
      <c r="D37" s="124">
        <f t="shared" si="3"/>
        <v>0</v>
      </c>
      <c r="E37" s="123">
        <v>0</v>
      </c>
      <c r="F37" s="125">
        <f t="shared" si="4"/>
        <v>0</v>
      </c>
      <c r="G37" s="126" t="e">
        <f t="shared" si="0"/>
        <v>#DIV/0!</v>
      </c>
      <c r="H37" s="127" t="e">
        <f t="shared" si="1"/>
        <v>#DIV/0!</v>
      </c>
      <c r="I37" s="128" t="e">
        <f t="shared" si="2"/>
        <v>#DIV/0!</v>
      </c>
      <c r="J37" s="68">
        <v>0.99</v>
      </c>
      <c r="K37" s="69"/>
    </row>
    <row r="38" spans="2:11" ht="19.5" customHeight="1" x14ac:dyDescent="0.25">
      <c r="B38" s="61" t="s">
        <v>159</v>
      </c>
      <c r="C38" s="123">
        <v>0</v>
      </c>
      <c r="D38" s="124">
        <f t="shared" si="3"/>
        <v>0</v>
      </c>
      <c r="E38" s="123">
        <v>0</v>
      </c>
      <c r="F38" s="125">
        <f t="shared" si="4"/>
        <v>0</v>
      </c>
      <c r="G38" s="126" t="e">
        <f t="shared" si="0"/>
        <v>#DIV/0!</v>
      </c>
      <c r="H38" s="127" t="e">
        <f t="shared" si="1"/>
        <v>#DIV/0!</v>
      </c>
      <c r="I38" s="128" t="e">
        <f t="shared" si="2"/>
        <v>#DIV/0!</v>
      </c>
      <c r="J38" s="68">
        <v>0.99</v>
      </c>
      <c r="K38" s="69"/>
    </row>
    <row r="39" spans="2:11" ht="19.5" customHeight="1" x14ac:dyDescent="0.25">
      <c r="B39" s="61" t="s">
        <v>160</v>
      </c>
      <c r="C39" s="123">
        <v>0</v>
      </c>
      <c r="D39" s="124">
        <f t="shared" si="3"/>
        <v>0</v>
      </c>
      <c r="E39" s="123">
        <v>0</v>
      </c>
      <c r="F39" s="125">
        <f t="shared" si="4"/>
        <v>0</v>
      </c>
      <c r="G39" s="126" t="e">
        <f t="shared" si="0"/>
        <v>#DIV/0!</v>
      </c>
      <c r="H39" s="127" t="e">
        <f t="shared" si="1"/>
        <v>#DIV/0!</v>
      </c>
      <c r="I39" s="128" t="e">
        <f t="shared" si="2"/>
        <v>#DIV/0!</v>
      </c>
      <c r="J39" s="68">
        <v>0.99</v>
      </c>
      <c r="K39" s="69"/>
    </row>
    <row r="40" spans="2:11" ht="19.5" customHeight="1" x14ac:dyDescent="0.25">
      <c r="B40" s="61" t="s">
        <v>161</v>
      </c>
      <c r="C40" s="123">
        <v>0</v>
      </c>
      <c r="D40" s="124">
        <f t="shared" si="3"/>
        <v>0</v>
      </c>
      <c r="E40" s="123">
        <v>0</v>
      </c>
      <c r="F40" s="125">
        <f t="shared" si="4"/>
        <v>0</v>
      </c>
      <c r="G40" s="126" t="e">
        <f t="shared" si="0"/>
        <v>#DIV/0!</v>
      </c>
      <c r="H40" s="127" t="e">
        <f t="shared" si="1"/>
        <v>#DIV/0!</v>
      </c>
      <c r="I40" s="128" t="e">
        <f t="shared" si="2"/>
        <v>#DIV/0!</v>
      </c>
      <c r="J40" s="68">
        <v>0.99</v>
      </c>
      <c r="K40" s="69"/>
    </row>
    <row r="41" spans="2:11" ht="19.5" customHeight="1" x14ac:dyDescent="0.25">
      <c r="B41" s="61" t="s">
        <v>162</v>
      </c>
      <c r="C41" s="123">
        <v>0</v>
      </c>
      <c r="D41" s="124">
        <f t="shared" si="3"/>
        <v>0</v>
      </c>
      <c r="E41" s="123">
        <v>0</v>
      </c>
      <c r="F41" s="125">
        <f t="shared" si="4"/>
        <v>0</v>
      </c>
      <c r="G41" s="126" t="e">
        <f t="shared" si="0"/>
        <v>#DIV/0!</v>
      </c>
      <c r="H41" s="127" t="e">
        <f t="shared" si="1"/>
        <v>#DIV/0!</v>
      </c>
      <c r="I41" s="128" t="e">
        <f t="shared" si="2"/>
        <v>#DIV/0!</v>
      </c>
      <c r="J41" s="68">
        <v>0.99</v>
      </c>
      <c r="K41" s="69"/>
    </row>
    <row r="42" spans="2:11" ht="54.75" customHeight="1" x14ac:dyDescent="0.25">
      <c r="B42" s="70" t="s">
        <v>163</v>
      </c>
      <c r="C42" s="223"/>
      <c r="D42" s="223"/>
      <c r="E42" s="223"/>
      <c r="F42" s="223"/>
      <c r="G42" s="223"/>
      <c r="H42" s="223"/>
      <c r="I42" s="223"/>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79.5" customHeight="1" x14ac:dyDescent="0.25">
      <c r="B49" s="38" t="s">
        <v>165</v>
      </c>
      <c r="C49" s="252"/>
      <c r="D49" s="252"/>
      <c r="E49" s="252"/>
      <c r="F49" s="252"/>
      <c r="G49" s="252"/>
      <c r="H49" s="252"/>
      <c r="I49" s="252"/>
      <c r="J49" s="72"/>
      <c r="K49" s="72"/>
    </row>
    <row r="50" spans="2:11" ht="26.25" customHeight="1" x14ac:dyDescent="0.25">
      <c r="B50" s="38" t="s">
        <v>166</v>
      </c>
      <c r="C50" s="253"/>
      <c r="D50" s="253"/>
      <c r="E50" s="253"/>
      <c r="F50" s="253"/>
      <c r="G50" s="253"/>
      <c r="H50" s="253"/>
      <c r="I50" s="253"/>
      <c r="J50" s="72"/>
      <c r="K50" s="72"/>
    </row>
    <row r="51" spans="2:11" ht="64.5" customHeight="1" x14ac:dyDescent="0.25">
      <c r="B51" s="73" t="s">
        <v>167</v>
      </c>
      <c r="C51" s="252"/>
      <c r="D51" s="252"/>
      <c r="E51" s="252"/>
      <c r="F51" s="252"/>
      <c r="G51" s="252"/>
      <c r="H51" s="252"/>
      <c r="I51" s="252"/>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129"/>
      <c r="D54" s="228"/>
      <c r="E54" s="228"/>
      <c r="F54" s="228"/>
      <c r="G54" s="229"/>
      <c r="H54" s="229"/>
      <c r="I54" s="229"/>
      <c r="J54" s="75"/>
      <c r="K54" s="75"/>
    </row>
    <row r="55" spans="2:11" ht="31.5" customHeight="1" x14ac:dyDescent="0.25">
      <c r="B55" s="73" t="s">
        <v>173</v>
      </c>
      <c r="C55" s="228" t="s">
        <v>331</v>
      </c>
      <c r="D55" s="228"/>
      <c r="E55" s="234" t="s">
        <v>175</v>
      </c>
      <c r="F55" s="234"/>
      <c r="G55" s="235" t="s">
        <v>332</v>
      </c>
      <c r="H55" s="235"/>
      <c r="I55" s="235"/>
      <c r="J55" s="77"/>
      <c r="K55" s="77"/>
    </row>
    <row r="56" spans="2:11" ht="31.5" customHeight="1" x14ac:dyDescent="0.25">
      <c r="B56" s="73" t="s">
        <v>177</v>
      </c>
      <c r="C56" s="228" t="str">
        <f>+'[3]HV 1'!C56:D56</f>
        <v>NICOLAS ADOLFO CORREAL HUERTAS</v>
      </c>
      <c r="D56" s="228"/>
      <c r="E56" s="236" t="s">
        <v>178</v>
      </c>
      <c r="F56" s="236"/>
      <c r="G56" s="235" t="str">
        <f>+'[7]HV 1'!G59:I59</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237"/>
      <c r="C1" s="238" t="s">
        <v>0</v>
      </c>
      <c r="D1" s="238"/>
      <c r="E1" s="238"/>
      <c r="F1" s="238"/>
      <c r="G1" s="238"/>
      <c r="H1" s="238"/>
      <c r="I1" s="238"/>
      <c r="J1" s="238"/>
    </row>
    <row r="2" spans="2:11" ht="18" customHeight="1" x14ac:dyDescent="0.25">
      <c r="B2" s="237"/>
      <c r="C2" s="238" t="s">
        <v>1</v>
      </c>
      <c r="D2" s="238"/>
      <c r="E2" s="238"/>
      <c r="F2" s="238"/>
      <c r="G2" s="238"/>
      <c r="H2" s="238"/>
      <c r="I2" s="238"/>
      <c r="J2" s="238"/>
    </row>
    <row r="3" spans="2:11" ht="18" customHeight="1" x14ac:dyDescent="0.25">
      <c r="B3" s="237"/>
      <c r="C3" s="238" t="s">
        <v>333</v>
      </c>
      <c r="D3" s="238"/>
      <c r="E3" s="238"/>
      <c r="F3" s="238"/>
      <c r="G3" s="238"/>
      <c r="H3" s="238"/>
      <c r="I3" s="238"/>
      <c r="J3" s="238"/>
    </row>
    <row r="4" spans="2:11" ht="18" customHeight="1" x14ac:dyDescent="0.25">
      <c r="B4" s="237"/>
      <c r="C4" s="238" t="s">
        <v>183</v>
      </c>
      <c r="D4" s="238"/>
      <c r="E4" s="238"/>
      <c r="F4" s="238"/>
      <c r="G4" s="239" t="s">
        <v>184</v>
      </c>
      <c r="H4" s="239"/>
      <c r="I4" s="238"/>
      <c r="J4" s="238"/>
    </row>
    <row r="5" spans="2:11" ht="18" customHeight="1" x14ac:dyDescent="0.25">
      <c r="B5" s="92"/>
      <c r="C5" s="29"/>
      <c r="D5" s="29"/>
      <c r="E5" s="29"/>
      <c r="F5" s="29"/>
      <c r="G5" s="29"/>
      <c r="H5" s="29"/>
      <c r="I5" s="29"/>
      <c r="J5" s="93"/>
    </row>
    <row r="6" spans="2:11" ht="51.75" customHeight="1" x14ac:dyDescent="0.25">
      <c r="B6" s="94" t="s">
        <v>334</v>
      </c>
      <c r="C6" s="240" t="str">
        <f>+'[5]Sección 1. Metas - Magnitud'!C7</f>
        <v>1032 - Gestión y control de tránsito y transporte</v>
      </c>
      <c r="D6" s="240"/>
      <c r="E6" s="240"/>
      <c r="F6" s="95"/>
      <c r="G6" s="29"/>
      <c r="H6" s="29"/>
      <c r="I6" s="29"/>
      <c r="J6" s="93"/>
    </row>
    <row r="7" spans="2:11" ht="32.25" customHeight="1" x14ac:dyDescent="0.25">
      <c r="B7" s="96" t="s">
        <v>186</v>
      </c>
      <c r="C7" s="240" t="str">
        <f>+'[5]Sección 1. Metas - Magnitud'!C8:F8</f>
        <v>Dirección de Control y Vigilancia</v>
      </c>
      <c r="D7" s="240"/>
      <c r="E7" s="240"/>
      <c r="F7" s="95"/>
      <c r="G7" s="29"/>
      <c r="H7" s="29"/>
      <c r="I7" s="29"/>
      <c r="J7" s="93"/>
    </row>
    <row r="8" spans="2:11" ht="32.25" customHeight="1" x14ac:dyDescent="0.25">
      <c r="B8" s="96" t="s">
        <v>187</v>
      </c>
      <c r="C8" s="240" t="str">
        <f>+'[5]Sección 1. Metas - Magnitud'!C9:F9</f>
        <v>Subsecretaría de Servicios de la Movilidad</v>
      </c>
      <c r="D8" s="240"/>
      <c r="E8" s="240"/>
      <c r="F8" s="97"/>
      <c r="G8" s="29"/>
      <c r="H8" s="29"/>
      <c r="I8" s="29"/>
      <c r="J8" s="93"/>
    </row>
    <row r="9" spans="2:11" ht="33.75" customHeight="1" x14ac:dyDescent="0.25">
      <c r="B9" s="96" t="s">
        <v>188</v>
      </c>
      <c r="C9" s="240" t="s">
        <v>189</v>
      </c>
      <c r="D9" s="240"/>
      <c r="E9" s="240"/>
      <c r="F9" s="95"/>
      <c r="G9" s="29"/>
      <c r="H9" s="29"/>
      <c r="I9" s="29"/>
      <c r="J9" s="93"/>
    </row>
    <row r="10" spans="2:11" ht="33.75" customHeight="1" x14ac:dyDescent="0.25">
      <c r="B10" s="130" t="s">
        <v>190</v>
      </c>
      <c r="C10" s="240" t="str">
        <f>+'[7]HV 14'!F9</f>
        <v>14. Realizar 241 visitas administrativas y de seguimiento a empresas prestadoras del servicio público de transporte.</v>
      </c>
      <c r="D10" s="240"/>
      <c r="E10" s="240"/>
      <c r="F10" s="95"/>
      <c r="G10" s="29"/>
      <c r="H10" s="29"/>
      <c r="I10" s="29"/>
      <c r="J10" s="93"/>
    </row>
    <row r="11" spans="2:11" ht="34.5" customHeight="1" x14ac:dyDescent="0.25"/>
    <row r="12" spans="2:11" ht="21.75" customHeight="1" x14ac:dyDescent="0.25">
      <c r="B12" s="243" t="s">
        <v>335</v>
      </c>
      <c r="C12" s="243"/>
      <c r="D12" s="243"/>
      <c r="E12" s="243"/>
      <c r="F12" s="243"/>
      <c r="G12" s="243"/>
      <c r="H12" s="243"/>
      <c r="I12" s="254" t="s">
        <v>192</v>
      </c>
      <c r="J12" s="254"/>
      <c r="K12" s="254"/>
    </row>
    <row r="13" spans="2:11" s="98" customFormat="1" ht="30" customHeight="1" x14ac:dyDescent="0.25">
      <c r="B13" s="131" t="s">
        <v>193</v>
      </c>
      <c r="C13" s="131" t="s">
        <v>194</v>
      </c>
      <c r="D13" s="131" t="s">
        <v>195</v>
      </c>
      <c r="E13" s="131" t="s">
        <v>196</v>
      </c>
      <c r="F13" s="131" t="s">
        <v>197</v>
      </c>
      <c r="G13" s="131" t="s">
        <v>198</v>
      </c>
      <c r="H13" s="131" t="s">
        <v>199</v>
      </c>
      <c r="I13" s="99" t="s">
        <v>200</v>
      </c>
      <c r="J13" s="99" t="s">
        <v>201</v>
      </c>
      <c r="K13" s="99" t="s">
        <v>202</v>
      </c>
    </row>
    <row r="14" spans="2:11" s="98" customFormat="1" x14ac:dyDescent="0.25">
      <c r="B14" s="132"/>
      <c r="C14" s="133"/>
      <c r="D14" s="134"/>
      <c r="E14" s="135"/>
      <c r="F14" s="133"/>
      <c r="G14" s="134"/>
      <c r="H14" s="136"/>
      <c r="I14" s="137"/>
      <c r="J14" s="138"/>
      <c r="K14" s="135"/>
    </row>
    <row r="15" spans="2:11" ht="165" customHeight="1" x14ac:dyDescent="0.25">
      <c r="B15" s="132"/>
      <c r="C15" s="139"/>
      <c r="D15" s="134"/>
      <c r="E15" s="140"/>
      <c r="F15" s="141"/>
      <c r="G15" s="134"/>
      <c r="H15" s="136"/>
      <c r="I15" s="137"/>
      <c r="J15" s="138"/>
      <c r="K15" s="255"/>
    </row>
    <row r="16" spans="2:11" x14ac:dyDescent="0.25">
      <c r="B16" s="132"/>
      <c r="C16" s="133"/>
      <c r="D16" s="134"/>
      <c r="E16" s="135"/>
      <c r="F16" s="133"/>
      <c r="G16" s="134"/>
      <c r="H16" s="136"/>
      <c r="I16" s="137"/>
      <c r="J16" s="138"/>
      <c r="K16" s="255"/>
    </row>
    <row r="17" spans="2:12" x14ac:dyDescent="0.25">
      <c r="B17" s="132"/>
      <c r="C17" s="142"/>
      <c r="D17" s="134"/>
      <c r="E17" s="135"/>
      <c r="F17" s="142"/>
      <c r="G17" s="134"/>
      <c r="H17" s="143"/>
      <c r="I17" s="137"/>
      <c r="J17" s="138"/>
      <c r="K17" s="135"/>
    </row>
    <row r="18" spans="2:12" x14ac:dyDescent="0.25">
      <c r="B18" s="132"/>
      <c r="C18" s="142"/>
      <c r="D18" s="134"/>
      <c r="E18" s="135"/>
      <c r="F18" s="142"/>
      <c r="G18" s="134"/>
      <c r="H18" s="143"/>
      <c r="I18" s="144"/>
      <c r="J18" s="138"/>
      <c r="K18" s="145"/>
    </row>
    <row r="19" spans="2:12" ht="15" customHeight="1" x14ac:dyDescent="0.25">
      <c r="B19" s="256" t="s">
        <v>209</v>
      </c>
      <c r="C19" s="256"/>
      <c r="D19" s="146">
        <f>SUM(D15:D16)</f>
        <v>0</v>
      </c>
      <c r="E19" s="257" t="s">
        <v>209</v>
      </c>
      <c r="F19" s="257"/>
      <c r="G19" s="146">
        <v>1</v>
      </c>
      <c r="H19" s="147"/>
      <c r="I19" s="148">
        <f>SUM(I14:I18)</f>
        <v>0</v>
      </c>
      <c r="J19" s="149"/>
      <c r="K19" s="149"/>
    </row>
    <row r="23" spans="2:12" x14ac:dyDescent="0.25">
      <c r="L23" s="150"/>
    </row>
    <row r="24" spans="2:12" x14ac:dyDescent="0.25">
      <c r="L24" s="150"/>
    </row>
    <row r="25" spans="2:12" x14ac:dyDescent="0.25">
      <c r="L25" s="150"/>
    </row>
    <row r="26" spans="2:12" x14ac:dyDescent="0.25">
      <c r="L26" s="150"/>
    </row>
    <row r="27" spans="2:12" x14ac:dyDescent="0.25">
      <c r="L27" s="150"/>
    </row>
    <row r="28" spans="2:12" x14ac:dyDescent="0.25">
      <c r="L28" s="150"/>
    </row>
    <row r="30" spans="2:12" x14ac:dyDescent="0.25">
      <c r="L30" s="150"/>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51" t="s">
        <v>336</v>
      </c>
      <c r="L9" s="151" t="s">
        <v>337</v>
      </c>
    </row>
    <row r="10" spans="10:12" x14ac:dyDescent="0.25">
      <c r="J10" s="152" t="s">
        <v>338</v>
      </c>
      <c r="K10" s="152">
        <v>77</v>
      </c>
      <c r="L10" s="152">
        <v>2</v>
      </c>
    </row>
    <row r="11" spans="10:12" x14ac:dyDescent="0.25">
      <c r="J11" s="112"/>
      <c r="K11" s="112"/>
      <c r="L11" s="112">
        <v>37</v>
      </c>
    </row>
    <row r="12" spans="10:12" x14ac:dyDescent="0.25">
      <c r="J12" s="112"/>
      <c r="K12" s="112"/>
      <c r="L12" s="112">
        <v>43</v>
      </c>
    </row>
    <row r="13" spans="10:12" x14ac:dyDescent="0.25">
      <c r="K13" s="112" t="s">
        <v>339</v>
      </c>
      <c r="L13" s="153">
        <f>SUM(L10:L12)</f>
        <v>82</v>
      </c>
    </row>
    <row r="14" spans="10:12" x14ac:dyDescent="0.25">
      <c r="J14" s="152" t="s">
        <v>340</v>
      </c>
      <c r="K14" s="152">
        <v>115</v>
      </c>
      <c r="L14" s="152">
        <v>16</v>
      </c>
    </row>
    <row r="15" spans="10:12" x14ac:dyDescent="0.25">
      <c r="J15" s="112"/>
      <c r="K15" s="112"/>
      <c r="L15" s="112">
        <v>27</v>
      </c>
    </row>
    <row r="16" spans="10:12" x14ac:dyDescent="0.25">
      <c r="J16" s="112"/>
      <c r="K16" s="112"/>
      <c r="L16" s="112">
        <v>10</v>
      </c>
    </row>
    <row r="17" spans="10:14" x14ac:dyDescent="0.25">
      <c r="J17" s="112"/>
      <c r="K17" s="112" t="s">
        <v>339</v>
      </c>
      <c r="L17" s="153">
        <f>SUM(L14:L16)</f>
        <v>53</v>
      </c>
    </row>
    <row r="18" spans="10:14" x14ac:dyDescent="0.25">
      <c r="J18" s="152" t="s">
        <v>341</v>
      </c>
      <c r="K18" s="152">
        <v>7</v>
      </c>
      <c r="L18" s="152">
        <v>13</v>
      </c>
    </row>
    <row r="19" spans="10:14" x14ac:dyDescent="0.25">
      <c r="J19" s="112"/>
      <c r="K19" s="112"/>
      <c r="L19" s="112">
        <v>14</v>
      </c>
    </row>
    <row r="20" spans="10:14" x14ac:dyDescent="0.25">
      <c r="J20" s="112"/>
      <c r="K20" s="112"/>
      <c r="L20" s="112">
        <v>10</v>
      </c>
    </row>
    <row r="21" spans="10:14" x14ac:dyDescent="0.25">
      <c r="J21" s="112"/>
      <c r="K21" s="112" t="s">
        <v>339</v>
      </c>
      <c r="L21" s="153">
        <f>SUM(L18:L20)</f>
        <v>37</v>
      </c>
    </row>
    <row r="22" spans="10:14" x14ac:dyDescent="0.25">
      <c r="J22" s="152" t="s">
        <v>342</v>
      </c>
      <c r="K22" s="152">
        <v>52</v>
      </c>
      <c r="L22" s="152">
        <v>10</v>
      </c>
    </row>
    <row r="23" spans="10:14" x14ac:dyDescent="0.25">
      <c r="J23" s="112"/>
      <c r="K23" s="112"/>
      <c r="L23" s="112">
        <v>0</v>
      </c>
    </row>
    <row r="24" spans="10:14" x14ac:dyDescent="0.25">
      <c r="J24" s="112"/>
      <c r="K24" s="112"/>
      <c r="L24" s="112">
        <v>59</v>
      </c>
    </row>
    <row r="25" spans="10:14" x14ac:dyDescent="0.25">
      <c r="J25" s="112"/>
      <c r="K25" s="112" t="s">
        <v>339</v>
      </c>
      <c r="L25" s="153">
        <f>SUM(L22:L24)</f>
        <v>69</v>
      </c>
    </row>
    <row r="27" spans="10:14" x14ac:dyDescent="0.25">
      <c r="J27" s="154" t="s">
        <v>343</v>
      </c>
      <c r="K27" s="154">
        <f>SUM(K10:K22)</f>
        <v>251</v>
      </c>
      <c r="L27" s="154">
        <f>+L13+L17+L21+L25</f>
        <v>241</v>
      </c>
      <c r="M27" s="155">
        <f>+L27/K27</f>
        <v>0.96015936254980083</v>
      </c>
      <c r="N27" s="156"/>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I60"/>
  <sheetViews>
    <sheetView zoomScale="90" zoomScaleNormal="90" workbookViewId="0">
      <selection activeCell="C39" sqref="C39:I39"/>
    </sheetView>
  </sheetViews>
  <sheetFormatPr baseColWidth="10" defaultColWidth="0" defaultRowHeight="15" zeroHeight="1" x14ac:dyDescent="0.25"/>
  <cols>
    <col min="1" max="1" width="1" style="258" customWidth="1"/>
    <col min="2" max="2" width="25.42578125" style="356" customWidth="1"/>
    <col min="3" max="3" width="14.42578125" style="258" customWidth="1"/>
    <col min="4" max="4" width="20.140625" style="258" customWidth="1"/>
    <col min="5" max="5" width="16.42578125" style="258" customWidth="1"/>
    <col min="6" max="6" width="25" style="258" customWidth="1"/>
    <col min="7" max="7" width="22" style="357" customWidth="1"/>
    <col min="8" max="8" width="20.42578125" style="258" customWidth="1"/>
    <col min="9" max="11" width="22.42578125" style="258" customWidth="1"/>
    <col min="12" max="12" width="11.42578125" style="263" hidden="1" customWidth="1"/>
    <col min="13" max="23" width="9.140625" style="263" hidden="1" customWidth="1"/>
    <col min="24" max="1023" width="9.140625" style="258" hidden="1" customWidth="1"/>
    <col min="1024" max="1024" width="9.140625" style="264" hidden="1" customWidth="1"/>
    <col min="1025" max="16384" width="9.140625" style="264" hidden="1"/>
  </cols>
  <sheetData>
    <row r="1" spans="2:13" ht="37.5" customHeight="1" x14ac:dyDescent="0.25">
      <c r="B1" s="259"/>
      <c r="C1" s="260" t="s">
        <v>1</v>
      </c>
      <c r="D1" s="260"/>
      <c r="E1" s="260"/>
      <c r="F1" s="260"/>
      <c r="G1" s="260"/>
      <c r="H1" s="260"/>
      <c r="I1" s="261"/>
      <c r="J1" s="262"/>
      <c r="K1" s="262"/>
    </row>
    <row r="2" spans="2:13" ht="37.5" customHeight="1" x14ac:dyDescent="0.25">
      <c r="B2" s="259"/>
      <c r="C2" s="265" t="s">
        <v>210</v>
      </c>
      <c r="D2" s="265"/>
      <c r="E2" s="265"/>
      <c r="F2" s="265"/>
      <c r="G2" s="265"/>
      <c r="H2" s="265"/>
      <c r="I2" s="261"/>
      <c r="J2" s="262"/>
      <c r="K2" s="262"/>
    </row>
    <row r="3" spans="2:13" ht="37.5" customHeight="1" x14ac:dyDescent="0.25">
      <c r="B3" s="259"/>
      <c r="C3" s="265" t="s">
        <v>211</v>
      </c>
      <c r="D3" s="265"/>
      <c r="E3" s="265"/>
      <c r="F3" s="265" t="s">
        <v>212</v>
      </c>
      <c r="G3" s="265"/>
      <c r="H3" s="265"/>
      <c r="I3" s="261"/>
      <c r="J3" s="262"/>
      <c r="K3" s="262"/>
    </row>
    <row r="4" spans="2:13" ht="23.25" customHeight="1" x14ac:dyDescent="0.25">
      <c r="B4" s="266"/>
      <c r="C4" s="266"/>
      <c r="D4" s="266"/>
      <c r="E4" s="266"/>
      <c r="F4" s="266"/>
      <c r="G4" s="266"/>
      <c r="H4" s="266"/>
      <c r="I4" s="266"/>
      <c r="J4" s="267"/>
      <c r="K4" s="267"/>
    </row>
    <row r="5" spans="2:13" ht="24" customHeight="1" x14ac:dyDescent="0.25">
      <c r="B5" s="268" t="s">
        <v>213</v>
      </c>
      <c r="C5" s="268"/>
      <c r="D5" s="268"/>
      <c r="E5" s="268"/>
      <c r="F5" s="268"/>
      <c r="G5" s="268"/>
      <c r="H5" s="268"/>
      <c r="I5" s="268"/>
      <c r="J5" s="269"/>
      <c r="K5" s="269"/>
      <c r="M5" s="270" t="s">
        <v>71</v>
      </c>
    </row>
    <row r="6" spans="2:13" ht="30.75" customHeight="1" x14ac:dyDescent="0.25">
      <c r="B6" s="271" t="s">
        <v>214</v>
      </c>
      <c r="C6" s="272">
        <v>5</v>
      </c>
      <c r="D6" s="273" t="s">
        <v>215</v>
      </c>
      <c r="E6" s="273"/>
      <c r="F6" s="293" t="s">
        <v>311</v>
      </c>
      <c r="G6" s="293"/>
      <c r="H6" s="293"/>
      <c r="I6" s="293"/>
      <c r="J6" s="275"/>
      <c r="K6" s="275"/>
      <c r="M6" s="270" t="s">
        <v>76</v>
      </c>
    </row>
    <row r="7" spans="2:13" ht="30.75" customHeight="1" x14ac:dyDescent="0.25">
      <c r="B7" s="271" t="s">
        <v>217</v>
      </c>
      <c r="C7" s="272" t="s">
        <v>78</v>
      </c>
      <c r="D7" s="273" t="s">
        <v>218</v>
      </c>
      <c r="E7" s="273"/>
      <c r="F7" s="339" t="s">
        <v>219</v>
      </c>
      <c r="G7" s="339"/>
      <c r="H7" s="277" t="s">
        <v>220</v>
      </c>
      <c r="I7" s="278" t="s">
        <v>78</v>
      </c>
      <c r="J7" s="279"/>
      <c r="K7" s="279"/>
      <c r="M7" s="270" t="s">
        <v>83</v>
      </c>
    </row>
    <row r="8" spans="2:13" ht="30.75" customHeight="1" x14ac:dyDescent="0.25">
      <c r="B8" s="271" t="s">
        <v>221</v>
      </c>
      <c r="C8" s="339" t="s">
        <v>222</v>
      </c>
      <c r="D8" s="339"/>
      <c r="E8" s="339"/>
      <c r="F8" s="339"/>
      <c r="G8" s="277" t="s">
        <v>223</v>
      </c>
      <c r="H8" s="280">
        <v>7555</v>
      </c>
      <c r="I8" s="280"/>
      <c r="J8" s="281"/>
      <c r="K8" s="281"/>
      <c r="M8" s="270" t="s">
        <v>42</v>
      </c>
    </row>
    <row r="9" spans="2:13" ht="30.75" customHeight="1" x14ac:dyDescent="0.25">
      <c r="B9" s="271" t="s">
        <v>62</v>
      </c>
      <c r="C9" s="282" t="s">
        <v>82</v>
      </c>
      <c r="D9" s="282"/>
      <c r="E9" s="282"/>
      <c r="F9" s="282"/>
      <c r="G9" s="277" t="s">
        <v>224</v>
      </c>
      <c r="H9" s="283" t="s">
        <v>90</v>
      </c>
      <c r="I9" s="283"/>
      <c r="J9" s="284"/>
      <c r="K9" s="284"/>
    </row>
    <row r="10" spans="2:13" ht="30.75" customHeight="1" x14ac:dyDescent="0.25">
      <c r="B10" s="271" t="s">
        <v>225</v>
      </c>
      <c r="C10" s="248" t="s">
        <v>226</v>
      </c>
      <c r="D10" s="248"/>
      <c r="E10" s="248"/>
      <c r="F10" s="248"/>
      <c r="G10" s="248"/>
      <c r="H10" s="248"/>
      <c r="I10" s="248"/>
      <c r="J10" s="285"/>
      <c r="K10" s="285"/>
    </row>
    <row r="11" spans="2:13" ht="30.75" customHeight="1" x14ac:dyDescent="0.25">
      <c r="B11" s="271" t="s">
        <v>227</v>
      </c>
      <c r="C11" s="286" t="s">
        <v>228</v>
      </c>
      <c r="D11" s="286"/>
      <c r="E11" s="286"/>
      <c r="F11" s="286"/>
      <c r="G11" s="286"/>
      <c r="H11" s="286"/>
      <c r="I11" s="286"/>
      <c r="J11" s="279"/>
      <c r="K11" s="279"/>
      <c r="M11" s="270" t="s">
        <v>96</v>
      </c>
    </row>
    <row r="12" spans="2:13" ht="30.75" customHeight="1" x14ac:dyDescent="0.25">
      <c r="B12" s="271" t="s">
        <v>229</v>
      </c>
      <c r="C12" s="287" t="s">
        <v>312</v>
      </c>
      <c r="D12" s="287"/>
      <c r="E12" s="287"/>
      <c r="F12" s="287"/>
      <c r="G12" s="277" t="s">
        <v>231</v>
      </c>
      <c r="H12" s="288" t="s">
        <v>100</v>
      </c>
      <c r="I12" s="288"/>
      <c r="J12" s="279"/>
      <c r="K12" s="279"/>
      <c r="M12" s="270" t="s">
        <v>78</v>
      </c>
    </row>
    <row r="13" spans="2:13" ht="30.75" customHeight="1" x14ac:dyDescent="0.25">
      <c r="B13" s="271" t="s">
        <v>232</v>
      </c>
      <c r="C13" s="289" t="s">
        <v>364</v>
      </c>
      <c r="D13" s="289"/>
      <c r="E13" s="289"/>
      <c r="F13" s="289"/>
      <c r="G13" s="277" t="s">
        <v>234</v>
      </c>
      <c r="H13" s="286" t="s">
        <v>71</v>
      </c>
      <c r="I13" s="286"/>
      <c r="J13" s="279"/>
      <c r="K13" s="279"/>
    </row>
    <row r="14" spans="2:13" ht="64.5" customHeight="1" x14ac:dyDescent="0.25">
      <c r="B14" s="271" t="s">
        <v>235</v>
      </c>
      <c r="C14" s="290" t="s">
        <v>313</v>
      </c>
      <c r="D14" s="290"/>
      <c r="E14" s="290"/>
      <c r="F14" s="290"/>
      <c r="G14" s="290"/>
      <c r="H14" s="290"/>
      <c r="I14" s="290"/>
      <c r="J14" s="285"/>
      <c r="K14" s="285"/>
      <c r="M14" s="270"/>
    </row>
    <row r="15" spans="2:13" ht="30.75" customHeight="1" x14ac:dyDescent="0.25">
      <c r="B15" s="271" t="s">
        <v>237</v>
      </c>
      <c r="C15" s="291" t="s">
        <v>294</v>
      </c>
      <c r="D15" s="291"/>
      <c r="E15" s="291"/>
      <c r="F15" s="291"/>
      <c r="G15" s="291"/>
      <c r="H15" s="291"/>
      <c r="I15" s="291"/>
      <c r="J15" s="292"/>
      <c r="K15" s="292"/>
      <c r="M15" s="270"/>
    </row>
    <row r="16" spans="2:13" ht="30.75" customHeight="1" x14ac:dyDescent="0.25">
      <c r="B16" s="271" t="s">
        <v>239</v>
      </c>
      <c r="C16" s="293" t="s">
        <v>314</v>
      </c>
      <c r="D16" s="293"/>
      <c r="E16" s="293"/>
      <c r="F16" s="293"/>
      <c r="G16" s="293"/>
      <c r="H16" s="293"/>
      <c r="I16" s="293"/>
      <c r="J16" s="294"/>
      <c r="K16" s="294"/>
      <c r="M16" s="270"/>
    </row>
    <row r="17" spans="2:13" ht="30.75" customHeight="1" x14ac:dyDescent="0.25">
      <c r="B17" s="271" t="s">
        <v>241</v>
      </c>
      <c r="C17" s="286" t="s">
        <v>315</v>
      </c>
      <c r="D17" s="286"/>
      <c r="E17" s="286"/>
      <c r="F17" s="286"/>
      <c r="G17" s="286"/>
      <c r="H17" s="286"/>
      <c r="I17" s="286"/>
      <c r="J17" s="295"/>
      <c r="K17" s="295"/>
      <c r="M17" s="270"/>
    </row>
    <row r="18" spans="2:13" ht="18" customHeight="1" x14ac:dyDescent="0.25">
      <c r="B18" s="296" t="s">
        <v>243</v>
      </c>
      <c r="C18" s="297" t="s">
        <v>244</v>
      </c>
      <c r="D18" s="297"/>
      <c r="E18" s="297"/>
      <c r="F18" s="298" t="s">
        <v>245</v>
      </c>
      <c r="G18" s="298"/>
      <c r="H18" s="298"/>
      <c r="I18" s="298"/>
      <c r="J18" s="299"/>
      <c r="K18" s="299"/>
      <c r="M18" s="270"/>
    </row>
    <row r="19" spans="2:13" ht="39.75" customHeight="1" x14ac:dyDescent="0.25">
      <c r="B19" s="296"/>
      <c r="C19" s="339" t="s">
        <v>316</v>
      </c>
      <c r="D19" s="339"/>
      <c r="E19" s="339"/>
      <c r="F19" s="293" t="s">
        <v>317</v>
      </c>
      <c r="G19" s="293"/>
      <c r="H19" s="293"/>
      <c r="I19" s="293"/>
      <c r="J19" s="294"/>
      <c r="K19" s="294"/>
      <c r="M19" s="270"/>
    </row>
    <row r="20" spans="2:13" ht="39.75" customHeight="1" x14ac:dyDescent="0.25">
      <c r="B20" s="271" t="s">
        <v>248</v>
      </c>
      <c r="C20" s="339" t="s">
        <v>318</v>
      </c>
      <c r="D20" s="339"/>
      <c r="E20" s="339"/>
      <c r="F20" s="288" t="s">
        <v>319</v>
      </c>
      <c r="G20" s="288"/>
      <c r="H20" s="288"/>
      <c r="I20" s="288"/>
      <c r="J20" s="279"/>
      <c r="K20" s="279"/>
      <c r="M20" s="270"/>
    </row>
    <row r="21" spans="2:13" ht="82.5" customHeight="1" x14ac:dyDescent="0.25">
      <c r="B21" s="271" t="s">
        <v>251</v>
      </c>
      <c r="C21" s="276" t="s">
        <v>354</v>
      </c>
      <c r="D21" s="276"/>
      <c r="E21" s="276"/>
      <c r="F21" s="393" t="s">
        <v>353</v>
      </c>
      <c r="G21" s="393"/>
      <c r="H21" s="393"/>
      <c r="I21" s="393"/>
      <c r="J21" s="292"/>
      <c r="K21" s="292"/>
      <c r="M21" s="270"/>
    </row>
    <row r="22" spans="2:13" ht="23.25" customHeight="1" x14ac:dyDescent="0.25">
      <c r="B22" s="271" t="s">
        <v>254</v>
      </c>
      <c r="C22" s="301">
        <v>45292</v>
      </c>
      <c r="D22" s="301"/>
      <c r="E22" s="301"/>
      <c r="F22" s="277" t="s">
        <v>255</v>
      </c>
      <c r="G22" s="302">
        <v>3</v>
      </c>
      <c r="H22" s="277" t="s">
        <v>256</v>
      </c>
      <c r="I22" s="367">
        <v>3</v>
      </c>
      <c r="J22" s="304"/>
      <c r="K22" s="304"/>
    </row>
    <row r="23" spans="2:13" ht="27" customHeight="1" x14ac:dyDescent="0.25">
      <c r="B23" s="271" t="s">
        <v>257</v>
      </c>
      <c r="C23" s="301">
        <v>45443</v>
      </c>
      <c r="D23" s="301"/>
      <c r="E23" s="301"/>
      <c r="F23" s="277" t="s">
        <v>258</v>
      </c>
      <c r="G23" s="305">
        <v>3</v>
      </c>
      <c r="H23" s="305"/>
      <c r="I23" s="305"/>
      <c r="J23" s="306"/>
      <c r="K23" s="306"/>
    </row>
    <row r="24" spans="2:13" ht="30.75" customHeight="1" x14ac:dyDescent="0.25">
      <c r="B24" s="307" t="s">
        <v>259</v>
      </c>
      <c r="C24" s="308" t="s">
        <v>112</v>
      </c>
      <c r="D24" s="308"/>
      <c r="E24" s="308"/>
      <c r="F24" s="309" t="s">
        <v>260</v>
      </c>
      <c r="G24" s="293" t="s">
        <v>261</v>
      </c>
      <c r="H24" s="293"/>
      <c r="I24" s="293"/>
      <c r="J24" s="299"/>
      <c r="K24" s="299"/>
    </row>
    <row r="25" spans="2:13" ht="22.5" customHeight="1" x14ac:dyDescent="0.25">
      <c r="B25" s="310" t="s">
        <v>262</v>
      </c>
      <c r="C25" s="310"/>
      <c r="D25" s="310"/>
      <c r="E25" s="310"/>
      <c r="F25" s="310"/>
      <c r="G25" s="310"/>
      <c r="H25" s="310"/>
      <c r="I25" s="310"/>
      <c r="J25" s="269"/>
      <c r="K25" s="269"/>
    </row>
    <row r="26" spans="2:13" ht="43.5" customHeight="1" x14ac:dyDescent="0.25">
      <c r="B26" s="311" t="s">
        <v>142</v>
      </c>
      <c r="C26" s="312" t="s">
        <v>263</v>
      </c>
      <c r="D26" s="312" t="s">
        <v>264</v>
      </c>
      <c r="E26" s="313" t="s">
        <v>265</v>
      </c>
      <c r="F26" s="312" t="s">
        <v>266</v>
      </c>
      <c r="G26" s="312" t="s">
        <v>267</v>
      </c>
      <c r="H26" s="313" t="s">
        <v>268</v>
      </c>
      <c r="I26" s="314" t="s">
        <v>269</v>
      </c>
      <c r="J26" s="294"/>
      <c r="K26" s="294"/>
    </row>
    <row r="27" spans="2:13" ht="19.5" customHeight="1" x14ac:dyDescent="0.25">
      <c r="B27" s="315" t="s">
        <v>151</v>
      </c>
      <c r="C27" s="382">
        <v>3</v>
      </c>
      <c r="D27" s="383">
        <v>3</v>
      </c>
      <c r="E27" s="120">
        <f t="shared" ref="E27:E38" si="0">IF(OR(C27=0,C27=""),0,D27/C27)</f>
        <v>1</v>
      </c>
      <c r="F27" s="394">
        <v>3</v>
      </c>
      <c r="G27" s="395">
        <v>3</v>
      </c>
      <c r="H27" s="320">
        <f>IF(D27="","",(D27*100%)/$G$23)</f>
        <v>1</v>
      </c>
      <c r="I27" s="321">
        <v>3</v>
      </c>
      <c r="J27" s="396"/>
      <c r="K27" s="323"/>
    </row>
    <row r="28" spans="2:13" ht="19.5" customHeight="1" x14ac:dyDescent="0.25">
      <c r="B28" s="315" t="s">
        <v>152</v>
      </c>
      <c r="C28" s="382">
        <v>3</v>
      </c>
      <c r="D28" s="383">
        <v>3</v>
      </c>
      <c r="E28" s="120">
        <f t="shared" si="0"/>
        <v>1</v>
      </c>
      <c r="F28" s="394"/>
      <c r="G28" s="395"/>
      <c r="H28" s="320">
        <f t="shared" ref="H28:H38" si="1">+E28</f>
        <v>1</v>
      </c>
      <c r="I28" s="321"/>
      <c r="J28" s="396"/>
      <c r="K28" s="323"/>
    </row>
    <row r="29" spans="2:13" ht="19.5" customHeight="1" x14ac:dyDescent="0.25">
      <c r="B29" s="315" t="s">
        <v>153</v>
      </c>
      <c r="C29" s="382">
        <v>3</v>
      </c>
      <c r="D29" s="383">
        <v>3</v>
      </c>
      <c r="E29" s="120">
        <f t="shared" si="0"/>
        <v>1</v>
      </c>
      <c r="F29" s="394"/>
      <c r="G29" s="395"/>
      <c r="H29" s="320">
        <f t="shared" si="1"/>
        <v>1</v>
      </c>
      <c r="I29" s="321"/>
      <c r="J29" s="397"/>
      <c r="K29" s="323"/>
    </row>
    <row r="30" spans="2:13" ht="19.5" customHeight="1" x14ac:dyDescent="0.25">
      <c r="B30" s="315" t="s">
        <v>154</v>
      </c>
      <c r="C30" s="382">
        <v>3</v>
      </c>
      <c r="D30" s="383"/>
      <c r="E30" s="120">
        <f t="shared" si="0"/>
        <v>0</v>
      </c>
      <c r="F30" s="394"/>
      <c r="G30" s="395"/>
      <c r="H30" s="320">
        <f t="shared" si="1"/>
        <v>0</v>
      </c>
      <c r="I30" s="321"/>
      <c r="J30" s="397"/>
      <c r="K30" s="323"/>
    </row>
    <row r="31" spans="2:13" ht="19.5" customHeight="1" x14ac:dyDescent="0.25">
      <c r="B31" s="315" t="s">
        <v>155</v>
      </c>
      <c r="C31" s="382">
        <v>3</v>
      </c>
      <c r="D31" s="383"/>
      <c r="E31" s="120">
        <f t="shared" si="0"/>
        <v>0</v>
      </c>
      <c r="F31" s="394"/>
      <c r="G31" s="395"/>
      <c r="H31" s="320">
        <f t="shared" si="1"/>
        <v>0</v>
      </c>
      <c r="I31" s="321"/>
      <c r="J31" s="397"/>
      <c r="K31" s="323"/>
    </row>
    <row r="32" spans="2:13" ht="19.5" customHeight="1" x14ac:dyDescent="0.25">
      <c r="B32" s="315" t="s">
        <v>156</v>
      </c>
      <c r="C32" s="382">
        <v>0</v>
      </c>
      <c r="D32" s="383"/>
      <c r="E32" s="120">
        <f t="shared" si="0"/>
        <v>0</v>
      </c>
      <c r="F32" s="394"/>
      <c r="G32" s="395"/>
      <c r="H32" s="320">
        <f t="shared" si="1"/>
        <v>0</v>
      </c>
      <c r="I32" s="321"/>
      <c r="J32" s="397"/>
      <c r="K32" s="323"/>
    </row>
    <row r="33" spans="2:11" ht="19.5" customHeight="1" x14ac:dyDescent="0.25">
      <c r="B33" s="315" t="s">
        <v>157</v>
      </c>
      <c r="C33" s="382">
        <v>0</v>
      </c>
      <c r="D33" s="383"/>
      <c r="E33" s="120">
        <f t="shared" si="0"/>
        <v>0</v>
      </c>
      <c r="F33" s="394"/>
      <c r="G33" s="395"/>
      <c r="H33" s="320">
        <f t="shared" si="1"/>
        <v>0</v>
      </c>
      <c r="I33" s="321"/>
      <c r="J33" s="397"/>
      <c r="K33" s="323"/>
    </row>
    <row r="34" spans="2:11" ht="19.5" customHeight="1" x14ac:dyDescent="0.25">
      <c r="B34" s="315" t="s">
        <v>158</v>
      </c>
      <c r="C34" s="382">
        <v>0</v>
      </c>
      <c r="D34" s="383"/>
      <c r="E34" s="120">
        <f t="shared" si="0"/>
        <v>0</v>
      </c>
      <c r="F34" s="394"/>
      <c r="G34" s="395"/>
      <c r="H34" s="320">
        <f t="shared" si="1"/>
        <v>0</v>
      </c>
      <c r="I34" s="321"/>
      <c r="J34" s="397"/>
      <c r="K34" s="323"/>
    </row>
    <row r="35" spans="2:11" ht="19.5" customHeight="1" x14ac:dyDescent="0.25">
      <c r="B35" s="315" t="s">
        <v>159</v>
      </c>
      <c r="C35" s="382">
        <v>0</v>
      </c>
      <c r="D35" s="383"/>
      <c r="E35" s="120">
        <f t="shared" si="0"/>
        <v>0</v>
      </c>
      <c r="F35" s="394"/>
      <c r="G35" s="395"/>
      <c r="H35" s="320">
        <f t="shared" si="1"/>
        <v>0</v>
      </c>
      <c r="I35" s="321"/>
      <c r="J35" s="397"/>
      <c r="K35" s="323"/>
    </row>
    <row r="36" spans="2:11" ht="19.5" customHeight="1" x14ac:dyDescent="0.25">
      <c r="B36" s="315" t="s">
        <v>160</v>
      </c>
      <c r="C36" s="382">
        <v>0</v>
      </c>
      <c r="D36" s="386"/>
      <c r="E36" s="120">
        <f t="shared" si="0"/>
        <v>0</v>
      </c>
      <c r="F36" s="394"/>
      <c r="G36" s="395"/>
      <c r="H36" s="320">
        <f t="shared" si="1"/>
        <v>0</v>
      </c>
      <c r="I36" s="321"/>
      <c r="J36" s="397"/>
      <c r="K36" s="323"/>
    </row>
    <row r="37" spans="2:11" ht="19.5" customHeight="1" x14ac:dyDescent="0.25">
      <c r="B37" s="315" t="s">
        <v>161</v>
      </c>
      <c r="C37" s="382">
        <v>0</v>
      </c>
      <c r="D37" s="383"/>
      <c r="E37" s="120">
        <f t="shared" si="0"/>
        <v>0</v>
      </c>
      <c r="F37" s="394"/>
      <c r="G37" s="395"/>
      <c r="H37" s="320">
        <f t="shared" si="1"/>
        <v>0</v>
      </c>
      <c r="I37" s="321"/>
      <c r="J37" s="397"/>
      <c r="K37" s="323"/>
    </row>
    <row r="38" spans="2:11" ht="19.5" customHeight="1" x14ac:dyDescent="0.25">
      <c r="B38" s="315" t="s">
        <v>162</v>
      </c>
      <c r="C38" s="382">
        <v>0</v>
      </c>
      <c r="D38" s="383"/>
      <c r="E38" s="120">
        <f t="shared" si="0"/>
        <v>0</v>
      </c>
      <c r="F38" s="394"/>
      <c r="G38" s="395"/>
      <c r="H38" s="320">
        <f t="shared" si="1"/>
        <v>0</v>
      </c>
      <c r="I38" s="321"/>
      <c r="J38" s="323"/>
      <c r="K38" s="323"/>
    </row>
    <row r="39" spans="2:11" ht="91.5" customHeight="1" x14ac:dyDescent="0.25">
      <c r="B39" s="324" t="s">
        <v>270</v>
      </c>
      <c r="C39" s="325" t="s">
        <v>382</v>
      </c>
      <c r="D39" s="325"/>
      <c r="E39" s="325"/>
      <c r="F39" s="325"/>
      <c r="G39" s="325"/>
      <c r="H39" s="325"/>
      <c r="I39" s="325"/>
      <c r="J39" s="264"/>
      <c r="K39" s="327"/>
    </row>
    <row r="40" spans="2:11" ht="37.35" customHeight="1" x14ac:dyDescent="0.25">
      <c r="B40" s="326"/>
      <c r="C40" s="326"/>
      <c r="D40" s="326"/>
      <c r="E40" s="326"/>
      <c r="F40" s="326"/>
      <c r="G40" s="326"/>
      <c r="H40" s="326"/>
      <c r="I40" s="326"/>
      <c r="J40" s="264"/>
      <c r="K40" s="269"/>
    </row>
    <row r="41" spans="2:11" ht="37.35" customHeight="1" x14ac:dyDescent="0.25">
      <c r="B41" s="326"/>
      <c r="C41" s="326"/>
      <c r="D41" s="326"/>
      <c r="E41" s="326"/>
      <c r="F41" s="326"/>
      <c r="G41" s="326"/>
      <c r="H41" s="326"/>
      <c r="I41" s="326"/>
      <c r="J41" s="264"/>
      <c r="K41" s="327"/>
    </row>
    <row r="42" spans="2:11" ht="37.35" customHeight="1" x14ac:dyDescent="0.25">
      <c r="B42" s="326"/>
      <c r="C42" s="326"/>
      <c r="D42" s="326"/>
      <c r="E42" s="326"/>
      <c r="F42" s="326"/>
      <c r="G42" s="326"/>
      <c r="H42" s="326"/>
      <c r="I42" s="326"/>
      <c r="J42" s="264"/>
      <c r="K42" s="327"/>
    </row>
    <row r="43" spans="2:11" ht="37.35" customHeight="1" x14ac:dyDescent="0.25">
      <c r="B43" s="326"/>
      <c r="C43" s="326"/>
      <c r="D43" s="326"/>
      <c r="E43" s="326"/>
      <c r="F43" s="326"/>
      <c r="G43" s="326"/>
      <c r="H43" s="326"/>
      <c r="I43" s="326"/>
      <c r="J43" s="264"/>
      <c r="K43" s="327"/>
    </row>
    <row r="44" spans="2:11" ht="37.35" customHeight="1" x14ac:dyDescent="0.25">
      <c r="B44" s="326"/>
      <c r="C44" s="326"/>
      <c r="D44" s="326"/>
      <c r="E44" s="326"/>
      <c r="F44" s="326"/>
      <c r="G44" s="326"/>
      <c r="H44" s="326"/>
      <c r="I44" s="326"/>
      <c r="J44" s="264"/>
      <c r="K44" s="267"/>
    </row>
    <row r="45" spans="2:11" ht="72.75" customHeight="1" x14ac:dyDescent="0.25">
      <c r="B45" s="271" t="s">
        <v>271</v>
      </c>
      <c r="C45" s="325" t="s">
        <v>376</v>
      </c>
      <c r="D45" s="325"/>
      <c r="E45" s="325"/>
      <c r="F45" s="325"/>
      <c r="G45" s="325"/>
      <c r="H45" s="325"/>
      <c r="I45" s="325"/>
      <c r="J45" s="264"/>
      <c r="K45" s="332"/>
    </row>
    <row r="46" spans="2:11" ht="32.25" customHeight="1" x14ac:dyDescent="0.25">
      <c r="B46" s="271" t="s">
        <v>272</v>
      </c>
      <c r="C46" s="325" t="s">
        <v>273</v>
      </c>
      <c r="D46" s="325"/>
      <c r="E46" s="325"/>
      <c r="F46" s="325"/>
      <c r="G46" s="325"/>
      <c r="H46" s="325"/>
      <c r="I46" s="325"/>
      <c r="J46" s="332"/>
      <c r="K46" s="332"/>
    </row>
    <row r="47" spans="2:11" ht="66" customHeight="1" x14ac:dyDescent="0.25">
      <c r="B47" s="324" t="s">
        <v>274</v>
      </c>
      <c r="C47" s="274" t="s">
        <v>370</v>
      </c>
      <c r="D47" s="274"/>
      <c r="E47" s="274"/>
      <c r="F47" s="274"/>
      <c r="G47" s="274"/>
      <c r="H47" s="274"/>
      <c r="I47" s="274"/>
      <c r="J47" s="332"/>
      <c r="K47" s="332"/>
    </row>
    <row r="48" spans="2:11" ht="22.5" customHeight="1" x14ac:dyDescent="0.25">
      <c r="B48" s="310" t="s">
        <v>275</v>
      </c>
      <c r="C48" s="310"/>
      <c r="D48" s="310"/>
      <c r="E48" s="310"/>
      <c r="F48" s="310"/>
      <c r="G48" s="310"/>
      <c r="H48" s="310"/>
      <c r="I48" s="310"/>
      <c r="J48" s="332"/>
      <c r="K48" s="332"/>
    </row>
    <row r="49" spans="2:11" ht="22.5" customHeight="1" x14ac:dyDescent="0.25">
      <c r="B49" s="296" t="s">
        <v>276</v>
      </c>
      <c r="C49" s="312" t="s">
        <v>277</v>
      </c>
      <c r="D49" s="273" t="s">
        <v>278</v>
      </c>
      <c r="E49" s="273"/>
      <c r="F49" s="273"/>
      <c r="G49" s="336" t="s">
        <v>279</v>
      </c>
      <c r="H49" s="336"/>
      <c r="I49" s="336"/>
      <c r="J49" s="337"/>
      <c r="K49" s="337"/>
    </row>
    <row r="50" spans="2:11" ht="66" customHeight="1" x14ac:dyDescent="0.25">
      <c r="B50" s="296"/>
      <c r="C50" s="338" t="s">
        <v>280</v>
      </c>
      <c r="D50" s="339" t="s">
        <v>280</v>
      </c>
      <c r="E50" s="339"/>
      <c r="F50" s="339"/>
      <c r="G50" s="339" t="s">
        <v>280</v>
      </c>
      <c r="H50" s="339"/>
      <c r="I50" s="293"/>
      <c r="J50" s="398"/>
      <c r="K50" s="399"/>
    </row>
    <row r="51" spans="2:11" ht="32.25" customHeight="1" x14ac:dyDescent="0.25">
      <c r="B51" s="340" t="s">
        <v>281</v>
      </c>
      <c r="C51" s="341" t="s">
        <v>372</v>
      </c>
      <c r="D51" s="341"/>
      <c r="E51" s="341"/>
      <c r="F51" s="341"/>
      <c r="G51" s="341"/>
      <c r="H51" s="341"/>
      <c r="I51" s="341"/>
      <c r="J51" s="390"/>
      <c r="K51" s="376"/>
    </row>
    <row r="52" spans="2:11" ht="28.5" customHeight="1" x14ac:dyDescent="0.25">
      <c r="B52" s="344" t="s">
        <v>282</v>
      </c>
      <c r="C52" s="341" t="s">
        <v>373</v>
      </c>
      <c r="D52" s="341"/>
      <c r="E52" s="341"/>
      <c r="F52" s="341"/>
      <c r="G52" s="341"/>
      <c r="H52" s="341"/>
      <c r="I52" s="341"/>
      <c r="J52" s="390"/>
      <c r="K52" s="376"/>
    </row>
    <row r="53" spans="2:11" ht="30" customHeight="1" x14ac:dyDescent="0.25">
      <c r="B53" s="324" t="s">
        <v>283</v>
      </c>
      <c r="C53" s="345" t="s">
        <v>374</v>
      </c>
      <c r="D53" s="345"/>
      <c r="E53" s="345"/>
      <c r="F53" s="345"/>
      <c r="G53" s="345"/>
      <c r="H53" s="345"/>
      <c r="I53" s="345"/>
      <c r="J53" s="390"/>
      <c r="K53" s="376"/>
    </row>
    <row r="54" spans="2:11" ht="36.75" customHeight="1" x14ac:dyDescent="0.25">
      <c r="B54" s="346" t="s">
        <v>284</v>
      </c>
      <c r="C54" s="347" t="s">
        <v>280</v>
      </c>
      <c r="D54" s="347"/>
      <c r="E54" s="347"/>
      <c r="F54" s="347"/>
      <c r="G54" s="347"/>
      <c r="H54" s="347"/>
      <c r="I54" s="347"/>
      <c r="J54" s="391" t="s">
        <v>280</v>
      </c>
      <c r="K54" s="392"/>
    </row>
    <row r="55" spans="2:11" x14ac:dyDescent="0.25">
      <c r="B55" s="350"/>
      <c r="C55" s="351"/>
      <c r="D55" s="351"/>
      <c r="E55" s="352"/>
      <c r="F55" s="352"/>
      <c r="G55" s="353"/>
      <c r="H55" s="354"/>
      <c r="I55" s="351"/>
      <c r="J55" s="355"/>
      <c r="K55" s="355"/>
    </row>
    <row r="56" spans="2:11" x14ac:dyDescent="0.25">
      <c r="B56" s="350"/>
      <c r="C56" s="351"/>
      <c r="D56" s="351"/>
      <c r="E56" s="352"/>
      <c r="F56" s="352"/>
      <c r="G56" s="353"/>
      <c r="H56" s="354"/>
      <c r="I56" s="351"/>
      <c r="J56" s="355"/>
      <c r="K56" s="355"/>
    </row>
    <row r="57" spans="2:11" x14ac:dyDescent="0.25">
      <c r="B57" s="350"/>
      <c r="C57" s="351"/>
      <c r="D57" s="351"/>
      <c r="E57" s="352"/>
      <c r="F57" s="352"/>
      <c r="G57" s="353"/>
      <c r="H57" s="354"/>
      <c r="I57" s="351"/>
      <c r="J57" s="355"/>
      <c r="K57" s="355"/>
    </row>
    <row r="58" spans="2:11" x14ac:dyDescent="0.25">
      <c r="B58" s="350"/>
      <c r="C58" s="351"/>
      <c r="D58" s="351"/>
      <c r="E58" s="352"/>
      <c r="F58" s="352"/>
      <c r="G58" s="353"/>
      <c r="H58" s="354"/>
      <c r="I58" s="351"/>
      <c r="J58" s="355"/>
      <c r="K58" s="355"/>
    </row>
    <row r="59" spans="2:11" hidden="1" x14ac:dyDescent="0.25">
      <c r="B59" s="350"/>
      <c r="C59" s="351"/>
      <c r="D59" s="351"/>
      <c r="E59" s="352"/>
      <c r="F59" s="352"/>
      <c r="G59" s="353"/>
      <c r="H59" s="354"/>
      <c r="I59" s="351"/>
      <c r="J59" s="355"/>
      <c r="K59" s="355"/>
    </row>
    <row r="60" spans="2:11" ht="25.5" hidden="1" customHeight="1" x14ac:dyDescent="0.25">
      <c r="B60" s="350"/>
      <c r="C60" s="351"/>
      <c r="D60" s="351"/>
      <c r="E60" s="352"/>
      <c r="F60" s="352"/>
      <c r="G60" s="353"/>
      <c r="H60" s="354"/>
      <c r="I60" s="351"/>
      <c r="J60" s="355"/>
      <c r="K60" s="355"/>
    </row>
  </sheetData>
  <sheetProtection algorithmName="SHA-512" hashValue="M/RrJTEJmvS5ZZJi8/6+iSwNOJ4d3HBVF4EHqqZbDg7I+Cfd9JXR2WMCQg87Ui/h88UEIbQoDKvNL+N6R2PtNQ==" saltValue="osVI8+0ep2Nlru9dfUR+4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formula1>$M$11:$M$12</formula1>
      <formula2>0</formula2>
    </dataValidation>
    <dataValidation type="list" allowBlank="1" showInputMessage="1" showErrorMessage="1" sqref="H13:I13">
      <formula1>$M$5:$M$8</formula1>
      <formula2>0</formula2>
    </dataValidation>
    <dataValidation type="list" showDropDown="1" showInputMessage="1" showErrorMessage="1" sqref="K12">
      <formula1>N17:N19</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39" sqref="C39:I39"/>
    </sheetView>
  </sheetViews>
  <sheetFormatPr baseColWidth="10" defaultColWidth="0" defaultRowHeight="15" zeroHeight="1" x14ac:dyDescent="0.25"/>
  <cols>
    <col min="1" max="1" width="1" style="358" customWidth="1"/>
    <col min="2" max="2" width="25.42578125" style="378" customWidth="1"/>
    <col min="3" max="3" width="14.42578125" style="358" customWidth="1"/>
    <col min="4" max="4" width="20.140625" style="358" customWidth="1"/>
    <col min="5" max="5" width="16.42578125" style="358" customWidth="1"/>
    <col min="6" max="6" width="25" style="358" customWidth="1"/>
    <col min="7" max="7" width="22" style="379" customWidth="1"/>
    <col min="8" max="8" width="20.42578125" style="358" customWidth="1"/>
    <col min="9" max="11" width="22.42578125" style="358" customWidth="1"/>
    <col min="12" max="24" width="9.140625" style="360" hidden="1" customWidth="1"/>
    <col min="25" max="1024" width="9.140625" style="358" hidden="1" customWidth="1"/>
    <col min="1025" max="16384" width="9.140625" style="264" hidden="1"/>
  </cols>
  <sheetData>
    <row r="1" spans="2:14" ht="37.5" customHeight="1" x14ac:dyDescent="0.25">
      <c r="B1" s="359"/>
      <c r="C1" s="260" t="s">
        <v>1</v>
      </c>
      <c r="D1" s="260"/>
      <c r="E1" s="260"/>
      <c r="F1" s="260"/>
      <c r="G1" s="260"/>
      <c r="H1" s="260"/>
      <c r="I1" s="261"/>
      <c r="J1" s="262"/>
      <c r="K1" s="262"/>
      <c r="M1" s="361" t="s">
        <v>61</v>
      </c>
    </row>
    <row r="2" spans="2:14" ht="37.5" customHeight="1" x14ac:dyDescent="0.25">
      <c r="B2" s="359"/>
      <c r="C2" s="265" t="s">
        <v>210</v>
      </c>
      <c r="D2" s="265"/>
      <c r="E2" s="265"/>
      <c r="F2" s="265"/>
      <c r="G2" s="265"/>
      <c r="H2" s="265"/>
      <c r="I2" s="261"/>
      <c r="J2" s="262"/>
      <c r="K2" s="262"/>
      <c r="M2" s="361" t="s">
        <v>62</v>
      </c>
    </row>
    <row r="3" spans="2:14" ht="37.5" customHeight="1" x14ac:dyDescent="0.25">
      <c r="B3" s="359"/>
      <c r="C3" s="265" t="s">
        <v>211</v>
      </c>
      <c r="D3" s="265"/>
      <c r="E3" s="265"/>
      <c r="F3" s="265" t="s">
        <v>212</v>
      </c>
      <c r="G3" s="265"/>
      <c r="H3" s="265"/>
      <c r="I3" s="261"/>
      <c r="J3" s="262"/>
      <c r="K3" s="262"/>
      <c r="M3" s="361"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362" t="s">
        <v>71</v>
      </c>
    </row>
    <row r="6" spans="2:14" ht="30.75" customHeight="1" x14ac:dyDescent="0.25">
      <c r="B6" s="271" t="s">
        <v>214</v>
      </c>
      <c r="C6" s="272">
        <v>6</v>
      </c>
      <c r="D6" s="273" t="s">
        <v>215</v>
      </c>
      <c r="E6" s="273"/>
      <c r="F6" s="274" t="s">
        <v>344</v>
      </c>
      <c r="G6" s="274"/>
      <c r="H6" s="274"/>
      <c r="I6" s="274"/>
      <c r="J6" s="292"/>
      <c r="K6" s="292"/>
      <c r="M6" s="361" t="s">
        <v>75</v>
      </c>
      <c r="N6" s="362" t="s">
        <v>76</v>
      </c>
    </row>
    <row r="7" spans="2:14" ht="30.75" customHeight="1" x14ac:dyDescent="0.25">
      <c r="B7" s="271" t="s">
        <v>217</v>
      </c>
      <c r="C7" s="272" t="s">
        <v>78</v>
      </c>
      <c r="D7" s="400" t="s">
        <v>218</v>
      </c>
      <c r="E7" s="400"/>
      <c r="F7" s="276" t="s">
        <v>219</v>
      </c>
      <c r="G7" s="276"/>
      <c r="H7" s="277" t="s">
        <v>220</v>
      </c>
      <c r="I7" s="278" t="s">
        <v>78</v>
      </c>
      <c r="J7" s="279"/>
      <c r="K7" s="279"/>
      <c r="M7" s="361" t="s">
        <v>82</v>
      </c>
      <c r="N7" s="362" t="s">
        <v>83</v>
      </c>
    </row>
    <row r="8" spans="2:14" ht="30.75" customHeight="1" x14ac:dyDescent="0.25">
      <c r="B8" s="271" t="s">
        <v>221</v>
      </c>
      <c r="C8" s="276" t="s">
        <v>222</v>
      </c>
      <c r="D8" s="276"/>
      <c r="E8" s="276"/>
      <c r="F8" s="276"/>
      <c r="G8" s="277" t="s">
        <v>223</v>
      </c>
      <c r="H8" s="280">
        <v>7555</v>
      </c>
      <c r="I8" s="280"/>
      <c r="J8" s="281"/>
      <c r="K8" s="281"/>
      <c r="M8" s="361" t="s">
        <v>87</v>
      </c>
      <c r="N8" s="362" t="s">
        <v>42</v>
      </c>
    </row>
    <row r="9" spans="2:14" ht="30.75" customHeight="1" x14ac:dyDescent="0.25">
      <c r="B9" s="271" t="s">
        <v>62</v>
      </c>
      <c r="C9" s="282" t="s">
        <v>82</v>
      </c>
      <c r="D9" s="282"/>
      <c r="E9" s="282"/>
      <c r="F9" s="282"/>
      <c r="G9" s="277" t="s">
        <v>224</v>
      </c>
      <c r="H9" s="283" t="s">
        <v>90</v>
      </c>
      <c r="I9" s="283"/>
      <c r="J9" s="284"/>
      <c r="K9" s="284"/>
      <c r="M9" s="363" t="s">
        <v>91</v>
      </c>
    </row>
    <row r="10" spans="2:14" ht="30.75" customHeight="1" x14ac:dyDescent="0.25">
      <c r="B10" s="271" t="s">
        <v>225</v>
      </c>
      <c r="C10" s="248" t="s">
        <v>226</v>
      </c>
      <c r="D10" s="248"/>
      <c r="E10" s="248"/>
      <c r="F10" s="248"/>
      <c r="G10" s="248"/>
      <c r="H10" s="248"/>
      <c r="I10" s="248"/>
      <c r="J10" s="285"/>
      <c r="K10" s="285"/>
      <c r="M10" s="363"/>
    </row>
    <row r="11" spans="2:14" ht="30.75" customHeight="1" x14ac:dyDescent="0.25">
      <c r="B11" s="271" t="s">
        <v>227</v>
      </c>
      <c r="C11" s="286" t="s">
        <v>228</v>
      </c>
      <c r="D11" s="286"/>
      <c r="E11" s="286"/>
      <c r="F11" s="286"/>
      <c r="G11" s="286"/>
      <c r="H11" s="286"/>
      <c r="I11" s="286"/>
      <c r="J11" s="279"/>
      <c r="K11" s="279"/>
      <c r="M11" s="363"/>
      <c r="N11" s="362" t="s">
        <v>96</v>
      </c>
    </row>
    <row r="12" spans="2:14" ht="30.75" customHeight="1" x14ac:dyDescent="0.25">
      <c r="B12" s="271" t="s">
        <v>229</v>
      </c>
      <c r="C12" s="364" t="s">
        <v>345</v>
      </c>
      <c r="D12" s="364"/>
      <c r="E12" s="364"/>
      <c r="F12" s="364"/>
      <c r="G12" s="277" t="s">
        <v>231</v>
      </c>
      <c r="H12" s="288" t="s">
        <v>100</v>
      </c>
      <c r="I12" s="288"/>
      <c r="J12" s="279"/>
      <c r="K12" s="279"/>
      <c r="M12" s="363" t="s">
        <v>101</v>
      </c>
      <c r="N12" s="362" t="s">
        <v>78</v>
      </c>
    </row>
    <row r="13" spans="2:14" ht="30.75" customHeight="1" x14ac:dyDescent="0.25">
      <c r="B13" s="271" t="s">
        <v>232</v>
      </c>
      <c r="C13" s="289" t="s">
        <v>364</v>
      </c>
      <c r="D13" s="289"/>
      <c r="E13" s="289"/>
      <c r="F13" s="289"/>
      <c r="G13" s="277" t="s">
        <v>234</v>
      </c>
      <c r="H13" s="286" t="s">
        <v>71</v>
      </c>
      <c r="I13" s="286"/>
      <c r="J13" s="279"/>
      <c r="K13" s="279"/>
      <c r="M13" s="363" t="s">
        <v>105</v>
      </c>
    </row>
    <row r="14" spans="2:14" ht="42.75" customHeight="1" x14ac:dyDescent="0.25">
      <c r="B14" s="271" t="s">
        <v>235</v>
      </c>
      <c r="C14" s="401" t="s">
        <v>346</v>
      </c>
      <c r="D14" s="401"/>
      <c r="E14" s="401"/>
      <c r="F14" s="401"/>
      <c r="G14" s="401"/>
      <c r="H14" s="401"/>
      <c r="I14" s="401"/>
      <c r="J14" s="285"/>
      <c r="K14" s="285"/>
      <c r="M14" s="363" t="s">
        <v>108</v>
      </c>
      <c r="N14" s="362"/>
    </row>
    <row r="15" spans="2:14" ht="30.75" customHeight="1" x14ac:dyDescent="0.25">
      <c r="B15" s="271" t="s">
        <v>237</v>
      </c>
      <c r="C15" s="291" t="s">
        <v>294</v>
      </c>
      <c r="D15" s="291"/>
      <c r="E15" s="291"/>
      <c r="F15" s="291"/>
      <c r="G15" s="291"/>
      <c r="H15" s="291"/>
      <c r="I15" s="291"/>
      <c r="J15" s="292"/>
      <c r="K15" s="292"/>
      <c r="M15" s="363" t="s">
        <v>112</v>
      </c>
      <c r="N15" s="362"/>
    </row>
    <row r="16" spans="2:14" ht="30.75" customHeight="1" x14ac:dyDescent="0.25">
      <c r="B16" s="271" t="s">
        <v>239</v>
      </c>
      <c r="C16" s="293" t="s">
        <v>347</v>
      </c>
      <c r="D16" s="293"/>
      <c r="E16" s="293"/>
      <c r="F16" s="293"/>
      <c r="G16" s="293"/>
      <c r="H16" s="293"/>
      <c r="I16" s="293"/>
      <c r="J16" s="294"/>
      <c r="K16" s="294"/>
      <c r="M16" s="363"/>
      <c r="N16" s="362"/>
    </row>
    <row r="17" spans="2:14" ht="30.75" customHeight="1" x14ac:dyDescent="0.25">
      <c r="B17" s="271" t="s">
        <v>241</v>
      </c>
      <c r="C17" s="286" t="s">
        <v>348</v>
      </c>
      <c r="D17" s="286"/>
      <c r="E17" s="286"/>
      <c r="F17" s="286"/>
      <c r="G17" s="286"/>
      <c r="H17" s="286"/>
      <c r="I17" s="286"/>
      <c r="J17" s="295"/>
      <c r="K17" s="295"/>
      <c r="M17" s="363" t="s">
        <v>100</v>
      </c>
      <c r="N17" s="362"/>
    </row>
    <row r="18" spans="2:14" ht="18" customHeight="1" x14ac:dyDescent="0.25">
      <c r="B18" s="296" t="s">
        <v>243</v>
      </c>
      <c r="C18" s="297" t="s">
        <v>244</v>
      </c>
      <c r="D18" s="297"/>
      <c r="E18" s="297"/>
      <c r="F18" s="298" t="s">
        <v>245</v>
      </c>
      <c r="G18" s="298"/>
      <c r="H18" s="298"/>
      <c r="I18" s="298"/>
      <c r="J18" s="299"/>
      <c r="K18" s="299"/>
      <c r="M18" s="363" t="s">
        <v>122</v>
      </c>
      <c r="N18" s="362"/>
    </row>
    <row r="19" spans="2:14" ht="39.75" customHeight="1" x14ac:dyDescent="0.25">
      <c r="B19" s="296"/>
      <c r="C19" s="339" t="s">
        <v>349</v>
      </c>
      <c r="D19" s="339"/>
      <c r="E19" s="339"/>
      <c r="F19" s="293" t="s">
        <v>350</v>
      </c>
      <c r="G19" s="293"/>
      <c r="H19" s="293"/>
      <c r="I19" s="293"/>
      <c r="J19" s="294"/>
      <c r="K19" s="294"/>
      <c r="M19" s="363" t="s">
        <v>126</v>
      </c>
      <c r="N19" s="362"/>
    </row>
    <row r="20" spans="2:14" ht="39.75" customHeight="1" x14ac:dyDescent="0.25">
      <c r="B20" s="271" t="s">
        <v>248</v>
      </c>
      <c r="C20" s="339" t="s">
        <v>351</v>
      </c>
      <c r="D20" s="339"/>
      <c r="E20" s="339"/>
      <c r="F20" s="288" t="s">
        <v>352</v>
      </c>
      <c r="G20" s="288"/>
      <c r="H20" s="288"/>
      <c r="I20" s="288"/>
      <c r="J20" s="279"/>
      <c r="K20" s="279"/>
      <c r="M20" s="363"/>
      <c r="N20" s="362"/>
    </row>
    <row r="21" spans="2:14" ht="81.75" customHeight="1" x14ac:dyDescent="0.25">
      <c r="B21" s="271" t="s">
        <v>251</v>
      </c>
      <c r="C21" s="276" t="s">
        <v>354</v>
      </c>
      <c r="D21" s="276"/>
      <c r="E21" s="276"/>
      <c r="F21" s="393" t="s">
        <v>353</v>
      </c>
      <c r="G21" s="393"/>
      <c r="H21" s="393"/>
      <c r="I21" s="393"/>
      <c r="J21" s="292"/>
      <c r="K21" s="292"/>
      <c r="M21" s="366"/>
      <c r="N21" s="362"/>
    </row>
    <row r="22" spans="2:14" ht="23.25" customHeight="1" x14ac:dyDescent="0.25">
      <c r="B22" s="271" t="s">
        <v>254</v>
      </c>
      <c r="C22" s="301">
        <v>45292</v>
      </c>
      <c r="D22" s="301"/>
      <c r="E22" s="301"/>
      <c r="F22" s="277" t="s">
        <v>255</v>
      </c>
      <c r="G22" s="302">
        <v>1</v>
      </c>
      <c r="H22" s="277" t="s">
        <v>256</v>
      </c>
      <c r="I22" s="367">
        <v>1</v>
      </c>
      <c r="J22" s="368"/>
      <c r="K22" s="368"/>
      <c r="M22" s="366"/>
    </row>
    <row r="23" spans="2:14" ht="27" customHeight="1" x14ac:dyDescent="0.25">
      <c r="B23" s="271" t="s">
        <v>257</v>
      </c>
      <c r="C23" s="301">
        <v>45443</v>
      </c>
      <c r="D23" s="301"/>
      <c r="E23" s="301"/>
      <c r="F23" s="277" t="s">
        <v>258</v>
      </c>
      <c r="G23" s="305">
        <v>1</v>
      </c>
      <c r="H23" s="305"/>
      <c r="I23" s="305"/>
      <c r="J23" s="369"/>
      <c r="K23" s="369"/>
      <c r="M23" s="366"/>
    </row>
    <row r="24" spans="2:14" ht="30.75" customHeight="1" x14ac:dyDescent="0.25">
      <c r="B24" s="307" t="s">
        <v>259</v>
      </c>
      <c r="C24" s="308" t="s">
        <v>112</v>
      </c>
      <c r="D24" s="308"/>
      <c r="E24" s="308"/>
      <c r="F24" s="370" t="s">
        <v>260</v>
      </c>
      <c r="G24" s="293" t="s">
        <v>261</v>
      </c>
      <c r="H24" s="293"/>
      <c r="I24" s="293"/>
      <c r="J24" s="299"/>
      <c r="K24" s="299"/>
      <c r="M24" s="366"/>
    </row>
    <row r="25" spans="2:14" ht="22.5" customHeight="1" x14ac:dyDescent="0.25">
      <c r="B25" s="310" t="s">
        <v>262</v>
      </c>
      <c r="C25" s="310"/>
      <c r="D25" s="310"/>
      <c r="E25" s="310"/>
      <c r="F25" s="310"/>
      <c r="G25" s="310"/>
      <c r="H25" s="310"/>
      <c r="I25" s="310"/>
      <c r="J25" s="269"/>
      <c r="K25" s="269"/>
      <c r="M25" s="366"/>
    </row>
    <row r="26" spans="2:14" ht="43.5" customHeight="1" x14ac:dyDescent="0.25">
      <c r="B26" s="311" t="s">
        <v>142</v>
      </c>
      <c r="C26" s="312" t="s">
        <v>263</v>
      </c>
      <c r="D26" s="312" t="s">
        <v>264</v>
      </c>
      <c r="E26" s="313" t="s">
        <v>265</v>
      </c>
      <c r="F26" s="312" t="s">
        <v>266</v>
      </c>
      <c r="G26" s="312" t="s">
        <v>267</v>
      </c>
      <c r="H26" s="313" t="s">
        <v>268</v>
      </c>
      <c r="I26" s="314" t="s">
        <v>269</v>
      </c>
      <c r="J26" s="294"/>
      <c r="K26" s="294"/>
      <c r="M26" s="366"/>
    </row>
    <row r="27" spans="2:14" ht="19.5" customHeight="1" x14ac:dyDescent="0.25">
      <c r="B27" s="315" t="s">
        <v>151</v>
      </c>
      <c r="C27" s="382">
        <v>1</v>
      </c>
      <c r="D27" s="402">
        <v>1</v>
      </c>
      <c r="E27" s="121">
        <f t="shared" ref="E27:E38" si="0">IF(OR(C27=0,C27=""),0,D27/C27)</f>
        <v>1</v>
      </c>
      <c r="F27" s="318">
        <v>1</v>
      </c>
      <c r="G27" s="395">
        <v>1</v>
      </c>
      <c r="H27" s="320">
        <f>IF(D27="","",(D27*100%)/$G$23)</f>
        <v>1</v>
      </c>
      <c r="I27" s="321">
        <v>1</v>
      </c>
      <c r="J27" s="396"/>
      <c r="K27" s="323"/>
      <c r="M27" s="366"/>
    </row>
    <row r="28" spans="2:14" ht="19.5" customHeight="1" x14ac:dyDescent="0.25">
      <c r="B28" s="315" t="s">
        <v>152</v>
      </c>
      <c r="C28" s="382">
        <v>1</v>
      </c>
      <c r="D28" s="402">
        <v>1</v>
      </c>
      <c r="E28" s="121">
        <f t="shared" si="0"/>
        <v>1</v>
      </c>
      <c r="F28" s="318"/>
      <c r="G28" s="395"/>
      <c r="H28" s="320">
        <f t="shared" ref="H28:H38" si="1">+IF(D28="","",((D28*100%)/$G$23))</f>
        <v>1</v>
      </c>
      <c r="I28" s="321"/>
      <c r="J28" s="397"/>
      <c r="K28" s="323"/>
      <c r="M28" s="366"/>
    </row>
    <row r="29" spans="2:14" ht="19.5" customHeight="1" x14ac:dyDescent="0.25">
      <c r="B29" s="315" t="s">
        <v>153</v>
      </c>
      <c r="C29" s="382">
        <v>1</v>
      </c>
      <c r="D29" s="402">
        <v>1</v>
      </c>
      <c r="E29" s="121">
        <f t="shared" si="0"/>
        <v>1</v>
      </c>
      <c r="F29" s="318"/>
      <c r="G29" s="395"/>
      <c r="H29" s="320">
        <f t="shared" si="1"/>
        <v>1</v>
      </c>
      <c r="I29" s="321"/>
      <c r="J29" s="397"/>
      <c r="K29" s="323"/>
      <c r="M29" s="366"/>
    </row>
    <row r="30" spans="2:14" ht="19.5" customHeight="1" x14ac:dyDescent="0.25">
      <c r="B30" s="315" t="s">
        <v>154</v>
      </c>
      <c r="C30" s="382">
        <v>1</v>
      </c>
      <c r="D30" s="402"/>
      <c r="E30" s="121">
        <f t="shared" si="0"/>
        <v>0</v>
      </c>
      <c r="F30" s="318"/>
      <c r="G30" s="395"/>
      <c r="H30" s="320" t="str">
        <f t="shared" si="1"/>
        <v/>
      </c>
      <c r="I30" s="321"/>
      <c r="J30" s="397"/>
      <c r="K30" s="323"/>
    </row>
    <row r="31" spans="2:14" ht="19.5" customHeight="1" x14ac:dyDescent="0.25">
      <c r="B31" s="315" t="s">
        <v>155</v>
      </c>
      <c r="C31" s="382">
        <v>1</v>
      </c>
      <c r="D31" s="402"/>
      <c r="E31" s="121">
        <f t="shared" si="0"/>
        <v>0</v>
      </c>
      <c r="F31" s="318"/>
      <c r="G31" s="395"/>
      <c r="H31" s="320" t="str">
        <f t="shared" si="1"/>
        <v/>
      </c>
      <c r="I31" s="321"/>
      <c r="J31" s="397"/>
      <c r="K31" s="323"/>
    </row>
    <row r="32" spans="2:14" ht="19.5" customHeight="1" x14ac:dyDescent="0.25">
      <c r="B32" s="315" t="s">
        <v>156</v>
      </c>
      <c r="C32" s="382">
        <v>0</v>
      </c>
      <c r="D32" s="402"/>
      <c r="E32" s="121">
        <f t="shared" si="0"/>
        <v>0</v>
      </c>
      <c r="F32" s="318"/>
      <c r="G32" s="395"/>
      <c r="H32" s="320" t="str">
        <f t="shared" si="1"/>
        <v/>
      </c>
      <c r="I32" s="321"/>
      <c r="J32" s="397"/>
      <c r="K32" s="323"/>
    </row>
    <row r="33" spans="2:11" ht="19.5" customHeight="1" x14ac:dyDescent="0.25">
      <c r="B33" s="315" t="s">
        <v>157</v>
      </c>
      <c r="C33" s="382">
        <v>0</v>
      </c>
      <c r="D33" s="402"/>
      <c r="E33" s="121">
        <f t="shared" si="0"/>
        <v>0</v>
      </c>
      <c r="F33" s="318"/>
      <c r="G33" s="395"/>
      <c r="H33" s="320" t="str">
        <f t="shared" si="1"/>
        <v/>
      </c>
      <c r="I33" s="321"/>
      <c r="J33" s="397"/>
      <c r="K33" s="323"/>
    </row>
    <row r="34" spans="2:11" ht="19.5" customHeight="1" x14ac:dyDescent="0.25">
      <c r="B34" s="315" t="s">
        <v>158</v>
      </c>
      <c r="C34" s="382">
        <v>0</v>
      </c>
      <c r="D34" s="402"/>
      <c r="E34" s="121">
        <f t="shared" si="0"/>
        <v>0</v>
      </c>
      <c r="F34" s="318"/>
      <c r="G34" s="395"/>
      <c r="H34" s="320" t="str">
        <f t="shared" si="1"/>
        <v/>
      </c>
      <c r="I34" s="321"/>
      <c r="J34" s="397"/>
      <c r="K34" s="323"/>
    </row>
    <row r="35" spans="2:11" ht="19.5" customHeight="1" x14ac:dyDescent="0.25">
      <c r="B35" s="315" t="s">
        <v>159</v>
      </c>
      <c r="C35" s="382">
        <v>0</v>
      </c>
      <c r="D35" s="402"/>
      <c r="E35" s="121">
        <f t="shared" si="0"/>
        <v>0</v>
      </c>
      <c r="F35" s="318"/>
      <c r="G35" s="395"/>
      <c r="H35" s="320" t="str">
        <f t="shared" si="1"/>
        <v/>
      </c>
      <c r="I35" s="321"/>
      <c r="J35" s="397"/>
      <c r="K35" s="323"/>
    </row>
    <row r="36" spans="2:11" ht="19.5" customHeight="1" x14ac:dyDescent="0.25">
      <c r="B36" s="315" t="s">
        <v>160</v>
      </c>
      <c r="C36" s="382">
        <v>0</v>
      </c>
      <c r="D36" s="402"/>
      <c r="E36" s="121">
        <f t="shared" si="0"/>
        <v>0</v>
      </c>
      <c r="F36" s="318"/>
      <c r="G36" s="395"/>
      <c r="H36" s="320" t="str">
        <f t="shared" si="1"/>
        <v/>
      </c>
      <c r="I36" s="321"/>
      <c r="J36" s="397"/>
      <c r="K36" s="323"/>
    </row>
    <row r="37" spans="2:11" ht="19.5" customHeight="1" x14ac:dyDescent="0.25">
      <c r="B37" s="315" t="s">
        <v>161</v>
      </c>
      <c r="C37" s="382">
        <v>0</v>
      </c>
      <c r="D37" s="402"/>
      <c r="E37" s="121">
        <f t="shared" si="0"/>
        <v>0</v>
      </c>
      <c r="F37" s="318"/>
      <c r="G37" s="395"/>
      <c r="H37" s="320" t="str">
        <f t="shared" si="1"/>
        <v/>
      </c>
      <c r="I37" s="321"/>
      <c r="J37" s="397"/>
      <c r="K37" s="323"/>
    </row>
    <row r="38" spans="2:11" ht="19.5" customHeight="1" x14ac:dyDescent="0.25">
      <c r="B38" s="315" t="s">
        <v>162</v>
      </c>
      <c r="C38" s="382">
        <v>0</v>
      </c>
      <c r="D38" s="402"/>
      <c r="E38" s="121">
        <f t="shared" si="0"/>
        <v>0</v>
      </c>
      <c r="F38" s="318"/>
      <c r="G38" s="395"/>
      <c r="H38" s="320" t="str">
        <f t="shared" si="1"/>
        <v/>
      </c>
      <c r="I38" s="321"/>
      <c r="J38" s="323"/>
      <c r="K38" s="323"/>
    </row>
    <row r="39" spans="2:11" ht="84" customHeight="1" x14ac:dyDescent="0.25">
      <c r="B39" s="324" t="s">
        <v>270</v>
      </c>
      <c r="C39" s="325" t="s">
        <v>377</v>
      </c>
      <c r="D39" s="325"/>
      <c r="E39" s="325"/>
      <c r="F39" s="325"/>
      <c r="G39" s="325"/>
      <c r="H39" s="325"/>
      <c r="I39" s="325"/>
      <c r="J39" s="264"/>
      <c r="K39" s="327"/>
    </row>
    <row r="40" spans="2:11" ht="36.6" customHeight="1" x14ac:dyDescent="0.25">
      <c r="B40" s="326" t="s">
        <v>359</v>
      </c>
      <c r="C40" s="326"/>
      <c r="D40" s="326"/>
      <c r="E40" s="326"/>
      <c r="F40" s="326"/>
      <c r="G40" s="326"/>
      <c r="H40" s="326"/>
      <c r="I40" s="326"/>
      <c r="J40" s="264"/>
      <c r="K40" s="269"/>
    </row>
    <row r="41" spans="2:11" ht="36.6" customHeight="1" x14ac:dyDescent="0.25">
      <c r="B41" s="326"/>
      <c r="C41" s="326"/>
      <c r="D41" s="326"/>
      <c r="E41" s="326"/>
      <c r="F41" s="326"/>
      <c r="G41" s="326"/>
      <c r="H41" s="326"/>
      <c r="I41" s="326"/>
      <c r="J41" s="264"/>
      <c r="K41" s="327"/>
    </row>
    <row r="42" spans="2:11" ht="36.6" customHeight="1" x14ac:dyDescent="0.25">
      <c r="B42" s="326"/>
      <c r="C42" s="326"/>
      <c r="D42" s="326"/>
      <c r="E42" s="326"/>
      <c r="F42" s="326"/>
      <c r="G42" s="326"/>
      <c r="H42" s="326"/>
      <c r="I42" s="326"/>
      <c r="J42" s="264"/>
      <c r="K42" s="327"/>
    </row>
    <row r="43" spans="2:11" ht="36.6" customHeight="1" x14ac:dyDescent="0.25">
      <c r="B43" s="326"/>
      <c r="C43" s="326"/>
      <c r="D43" s="326"/>
      <c r="E43" s="326"/>
      <c r="F43" s="326"/>
      <c r="G43" s="326"/>
      <c r="H43" s="326"/>
      <c r="I43" s="326"/>
      <c r="J43" s="264"/>
      <c r="K43" s="327"/>
    </row>
    <row r="44" spans="2:11" ht="36.6" customHeight="1" x14ac:dyDescent="0.25">
      <c r="B44" s="326"/>
      <c r="C44" s="326"/>
      <c r="D44" s="326"/>
      <c r="E44" s="326"/>
      <c r="F44" s="326"/>
      <c r="G44" s="326"/>
      <c r="H44" s="326"/>
      <c r="I44" s="326"/>
      <c r="J44" s="264"/>
      <c r="K44" s="267"/>
    </row>
    <row r="45" spans="2:11" ht="73.5" customHeight="1" x14ac:dyDescent="0.25">
      <c r="B45" s="271" t="s">
        <v>271</v>
      </c>
      <c r="C45" s="325" t="s">
        <v>386</v>
      </c>
      <c r="D45" s="325"/>
      <c r="E45" s="325"/>
      <c r="F45" s="325"/>
      <c r="G45" s="325"/>
      <c r="H45" s="325"/>
      <c r="I45" s="325"/>
      <c r="J45" s="264"/>
      <c r="K45" s="332"/>
    </row>
    <row r="46" spans="2:11" ht="48.75" customHeight="1" x14ac:dyDescent="0.25">
      <c r="B46" s="271" t="s">
        <v>272</v>
      </c>
      <c r="C46" s="325" t="s">
        <v>273</v>
      </c>
      <c r="D46" s="325"/>
      <c r="E46" s="325"/>
      <c r="F46" s="325"/>
      <c r="G46" s="325"/>
      <c r="H46" s="325"/>
      <c r="I46" s="325"/>
      <c r="J46" s="332"/>
      <c r="K46" s="332"/>
    </row>
    <row r="47" spans="2:11" ht="66" customHeight="1" x14ac:dyDescent="0.25">
      <c r="B47" s="324" t="s">
        <v>274</v>
      </c>
      <c r="C47" s="274" t="s">
        <v>371</v>
      </c>
      <c r="D47" s="274"/>
      <c r="E47" s="274"/>
      <c r="F47" s="274"/>
      <c r="G47" s="274"/>
      <c r="H47" s="274"/>
      <c r="I47" s="274"/>
      <c r="J47" s="332"/>
      <c r="K47" s="332"/>
    </row>
    <row r="48" spans="2:11" ht="22.5" customHeight="1" x14ac:dyDescent="0.25">
      <c r="B48" s="310" t="s">
        <v>275</v>
      </c>
      <c r="C48" s="310"/>
      <c r="D48" s="310"/>
      <c r="E48" s="310"/>
      <c r="F48" s="310"/>
      <c r="G48" s="310"/>
      <c r="H48" s="310"/>
      <c r="I48" s="310"/>
      <c r="J48" s="332"/>
      <c r="K48" s="332"/>
    </row>
    <row r="49" spans="2:11" ht="22.5" customHeight="1" x14ac:dyDescent="0.25">
      <c r="B49" s="296" t="s">
        <v>276</v>
      </c>
      <c r="C49" s="312" t="s">
        <v>277</v>
      </c>
      <c r="D49" s="273" t="s">
        <v>278</v>
      </c>
      <c r="E49" s="273"/>
      <c r="F49" s="273"/>
      <c r="G49" s="336" t="s">
        <v>279</v>
      </c>
      <c r="H49" s="336"/>
      <c r="I49" s="336"/>
      <c r="J49" s="337"/>
      <c r="K49" s="337"/>
    </row>
    <row r="50" spans="2:11" ht="72.75" customHeight="1" x14ac:dyDescent="0.25">
      <c r="B50" s="296"/>
      <c r="C50" s="338" t="s">
        <v>280</v>
      </c>
      <c r="D50" s="339" t="s">
        <v>280</v>
      </c>
      <c r="E50" s="339"/>
      <c r="F50" s="339"/>
      <c r="G50" s="339" t="s">
        <v>280</v>
      </c>
      <c r="H50" s="339"/>
      <c r="I50" s="293"/>
      <c r="J50" s="337"/>
      <c r="K50" s="337"/>
    </row>
    <row r="51" spans="2:11" ht="32.25" customHeight="1" x14ac:dyDescent="0.25">
      <c r="B51" s="340" t="s">
        <v>281</v>
      </c>
      <c r="C51" s="341" t="s">
        <v>372</v>
      </c>
      <c r="D51" s="341"/>
      <c r="E51" s="341"/>
      <c r="F51" s="341"/>
      <c r="G51" s="341"/>
      <c r="H51" s="341"/>
      <c r="I51" s="341"/>
      <c r="J51" s="403"/>
      <c r="K51" s="404"/>
    </row>
    <row r="52" spans="2:11" ht="28.5" customHeight="1" x14ac:dyDescent="0.25">
      <c r="B52" s="344" t="s">
        <v>282</v>
      </c>
      <c r="C52" s="341" t="s">
        <v>373</v>
      </c>
      <c r="D52" s="341"/>
      <c r="E52" s="341"/>
      <c r="F52" s="341"/>
      <c r="G52" s="341"/>
      <c r="H52" s="341"/>
      <c r="I52" s="341"/>
      <c r="J52" s="342"/>
      <c r="K52" s="343"/>
    </row>
    <row r="53" spans="2:11" ht="30" customHeight="1" x14ac:dyDescent="0.25">
      <c r="B53" s="324" t="s">
        <v>283</v>
      </c>
      <c r="C53" s="345" t="s">
        <v>374</v>
      </c>
      <c r="D53" s="345"/>
      <c r="E53" s="345"/>
      <c r="F53" s="345"/>
      <c r="G53" s="345"/>
      <c r="H53" s="345"/>
      <c r="I53" s="345"/>
      <c r="J53" s="342"/>
      <c r="K53" s="343"/>
    </row>
    <row r="54" spans="2:11" ht="31.5" customHeight="1" x14ac:dyDescent="0.25">
      <c r="B54" s="346" t="s">
        <v>284</v>
      </c>
      <c r="C54" s="347" t="s">
        <v>280</v>
      </c>
      <c r="D54" s="347"/>
      <c r="E54" s="347"/>
      <c r="F54" s="347"/>
      <c r="G54" s="347"/>
      <c r="H54" s="347"/>
      <c r="I54" s="347"/>
      <c r="J54" s="342"/>
      <c r="K54" s="343"/>
    </row>
    <row r="55" spans="2:11" x14ac:dyDescent="0.25">
      <c r="B55" s="350"/>
      <c r="C55" s="351"/>
      <c r="D55" s="351"/>
      <c r="E55" s="377"/>
      <c r="F55" s="377"/>
      <c r="G55" s="353"/>
      <c r="H55" s="354"/>
      <c r="I55" s="351"/>
      <c r="J55" s="348" t="s">
        <v>280</v>
      </c>
      <c r="K55" s="349"/>
    </row>
    <row r="56" spans="2:11" x14ac:dyDescent="0.25">
      <c r="B56" s="350"/>
      <c r="C56" s="351"/>
      <c r="D56" s="351"/>
      <c r="E56" s="377"/>
      <c r="F56" s="377"/>
      <c r="G56" s="353"/>
      <c r="H56" s="354"/>
      <c r="I56" s="351"/>
      <c r="J56" s="355"/>
      <c r="K56" s="355"/>
    </row>
    <row r="57" spans="2:11" x14ac:dyDescent="0.25">
      <c r="B57" s="350"/>
      <c r="C57" s="351"/>
      <c r="D57" s="351"/>
      <c r="E57" s="377"/>
      <c r="F57" s="377"/>
      <c r="G57" s="353"/>
      <c r="H57" s="354"/>
      <c r="I57" s="351"/>
      <c r="J57" s="355"/>
      <c r="K57" s="355"/>
    </row>
    <row r="58" spans="2:11" x14ac:dyDescent="0.25">
      <c r="B58" s="350"/>
      <c r="C58" s="351"/>
      <c r="D58" s="351"/>
      <c r="E58" s="377"/>
      <c r="F58" s="377"/>
      <c r="G58" s="353"/>
      <c r="H58" s="354"/>
      <c r="I58" s="351"/>
      <c r="J58" s="355"/>
      <c r="K58" s="355"/>
    </row>
    <row r="59" spans="2:11" hidden="1" x14ac:dyDescent="0.25">
      <c r="B59" s="350"/>
      <c r="C59" s="351"/>
      <c r="D59" s="351"/>
      <c r="E59" s="377"/>
      <c r="F59" s="377"/>
      <c r="G59" s="353"/>
      <c r="H59" s="354"/>
      <c r="I59" s="351"/>
      <c r="J59" s="355"/>
      <c r="K59" s="355"/>
    </row>
    <row r="60" spans="2:11" ht="25.5" hidden="1" customHeight="1" x14ac:dyDescent="0.25">
      <c r="B60" s="350"/>
      <c r="C60" s="351"/>
      <c r="D60" s="351"/>
      <c r="E60" s="377"/>
      <c r="F60" s="377"/>
      <c r="G60" s="353"/>
      <c r="H60" s="354"/>
      <c r="I60" s="351"/>
      <c r="J60" s="355"/>
      <c r="K60" s="355"/>
    </row>
  </sheetData>
  <sheetProtection algorithmName="SHA-512" hashValue="IAuBiDVxKAieOSTc9K/7ZICU9zI5NL+ZzE7aMO/FtB+/jXP/uokERlpJLmSRhxb6WKreLNyHmmk99M8bLEVyug==" saltValue="28HtEf9Ot0WGfJsqBImVkA==" spinCount="100000" sheet="1" objects="1" scenarios="1"/>
  <mergeCells count="64">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 ref="J51:K51"/>
    <mergeCell ref="J52:K52"/>
    <mergeCell ref="J53:K53"/>
    <mergeCell ref="J54:K54"/>
    <mergeCell ref="J55:K55"/>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HV 14</vt:lpstr>
      <vt:lpstr>Act. 14</vt:lpstr>
      <vt:lpstr>Hoja3</vt:lpstr>
      <vt:lpstr>Hoja1</vt:lpstr>
      <vt:lpstr>META No. 5</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cp:lastModifiedBy>
  <cp:revision>22</cp:revision>
  <cp:lastPrinted>2018-04-10T15:28:46Z</cp:lastPrinted>
  <dcterms:created xsi:type="dcterms:W3CDTF">2010-03-25T16:40:43Z</dcterms:created>
  <dcterms:modified xsi:type="dcterms:W3CDTF">2024-04-05T17:40:16Z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