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bith\Downloads\"/>
    </mc:Choice>
  </mc:AlternateContent>
  <xr:revisionPtr revIDLastSave="0" documentId="13_ncr:1_{D0DA2BE3-C38B-4A43-8383-298ECF033D2F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Indice" sheetId="7" r:id="rId1"/>
    <sheet name="Metas PDD" sheetId="2" r:id="rId2"/>
    <sheet name="Proyectos" sheetId="4" r:id="rId3"/>
    <sheet name="Políticas P." sheetId="5" r:id="rId4"/>
    <sheet name="Políticas GyD" sheetId="6" r:id="rId5"/>
    <sheet name="Listas desplegables" sheetId="8" state="hidden" r:id="rId6"/>
  </sheets>
  <definedNames>
    <definedName name="_xlnm._FilterDatabase" localSheetId="2" hidden="1">Proyectos!$A$14:$AZ$84</definedName>
    <definedName name="_xlnm.Print_Area" localSheetId="1">'Metas PDD'!$A$1:$AT$23</definedName>
    <definedName name="_xlnm.Print_Area" localSheetId="4">'Políticas GyD'!$A$1:$S$310</definedName>
    <definedName name="_xlnm.Print_Area" localSheetId="3">'Políticas P.'!$A$1:$U$30</definedName>
    <definedName name="_xlnm.Print_Area" localSheetId="2">Proyectos!$A$1:$AX$68</definedName>
    <definedName name="ASIGNACION">#REF!</definedName>
    <definedName name="BASE">#REF!</definedName>
    <definedName name="DEPENDENCIA">#REF!</definedName>
    <definedName name="PLANTADEFENI">#REF!</definedName>
    <definedName name="P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5" i="4" l="1"/>
  <c r="AY16" i="4"/>
  <c r="AY17" i="4"/>
  <c r="AY18" i="4"/>
  <c r="AY19" i="4"/>
  <c r="AY20" i="4"/>
  <c r="AY21" i="4"/>
  <c r="AY22" i="4"/>
  <c r="AY23" i="4"/>
  <c r="AY24" i="4"/>
  <c r="AY25" i="4"/>
  <c r="AY26" i="4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43" i="4"/>
  <c r="AY65" i="4"/>
  <c r="J17" i="4"/>
  <c r="J16" i="4"/>
  <c r="AR18" i="2"/>
  <c r="AR17" i="2"/>
  <c r="AR15" i="2"/>
  <c r="AR16" i="2"/>
  <c r="AR14" i="2"/>
  <c r="AS17" i="2"/>
  <c r="AZ62" i="4"/>
  <c r="AZ63" i="4"/>
  <c r="AY62" i="4"/>
  <c r="AY63" i="4"/>
  <c r="AG22" i="2"/>
  <c r="AP22" i="2"/>
  <c r="I22" i="2"/>
  <c r="L22" i="2"/>
  <c r="AJ22" i="2"/>
  <c r="AM22" i="2"/>
  <c r="O22" i="2"/>
  <c r="J39" i="4"/>
  <c r="J38" i="4"/>
  <c r="J37" i="4"/>
  <c r="J41" i="4"/>
  <c r="J42" i="4"/>
  <c r="J43" i="4"/>
  <c r="J36" i="4"/>
  <c r="J35" i="4"/>
  <c r="J34" i="4"/>
  <c r="J33" i="4"/>
  <c r="J32" i="4"/>
  <c r="J31" i="4"/>
  <c r="J40" i="4"/>
  <c r="J30" i="4"/>
  <c r="J29" i="4"/>
  <c r="J28" i="4"/>
  <c r="J27" i="4"/>
  <c r="J25" i="4"/>
  <c r="J24" i="4"/>
  <c r="J23" i="4"/>
  <c r="AY44" i="4"/>
  <c r="J22" i="4"/>
  <c r="J21" i="4"/>
  <c r="J20" i="4"/>
  <c r="J19" i="4"/>
  <c r="J18" i="4"/>
  <c r="J15" i="4"/>
  <c r="AR22" i="2"/>
  <c r="AP19" i="2"/>
  <c r="AM19" i="2"/>
  <c r="AJ19" i="2"/>
  <c r="AG19" i="2"/>
  <c r="AD19" i="2"/>
  <c r="AA19" i="2"/>
  <c r="X19" i="2"/>
  <c r="U19" i="2"/>
  <c r="R19" i="2"/>
  <c r="O19" i="2"/>
  <c r="L19" i="2"/>
  <c r="I19" i="2"/>
  <c r="AR19" i="2"/>
  <c r="AP20" i="2"/>
  <c r="AM20" i="2"/>
  <c r="AJ20" i="2"/>
  <c r="AG20" i="2"/>
  <c r="AD20" i="2"/>
  <c r="AA20" i="2"/>
  <c r="X20" i="2"/>
  <c r="U20" i="2"/>
  <c r="R20" i="2"/>
  <c r="O20" i="2"/>
  <c r="L20" i="2"/>
  <c r="I20" i="2"/>
  <c r="AR20" i="2"/>
  <c r="I21" i="2" l="1"/>
  <c r="AP21" i="2"/>
  <c r="AM21" i="2"/>
  <c r="AJ21" i="2"/>
  <c r="AG21" i="2"/>
  <c r="AD21" i="2"/>
  <c r="AA21" i="2"/>
  <c r="X21" i="2"/>
  <c r="U21" i="2"/>
  <c r="R21" i="2"/>
  <c r="O21" i="2"/>
  <c r="AR23" i="2"/>
  <c r="AR21" i="2" l="1"/>
  <c r="AY81" i="4" l="1"/>
  <c r="AS14" i="2" l="1"/>
  <c r="AS15" i="2"/>
  <c r="AS16" i="2"/>
  <c r="AS18" i="2"/>
  <c r="AS19" i="2"/>
  <c r="AS20" i="2"/>
  <c r="AS21" i="2"/>
  <c r="AS22" i="2"/>
  <c r="AS23" i="2"/>
  <c r="AZ44" i="4"/>
  <c r="AY45" i="4"/>
  <c r="AZ45" i="4"/>
  <c r="AY46" i="4"/>
  <c r="AZ46" i="4"/>
  <c r="AY47" i="4"/>
  <c r="AZ47" i="4"/>
  <c r="AY48" i="4"/>
  <c r="AZ48" i="4"/>
  <c r="AY49" i="4"/>
  <c r="AZ49" i="4"/>
  <c r="AY50" i="4"/>
  <c r="AZ50" i="4"/>
  <c r="AY51" i="4"/>
  <c r="AZ51" i="4"/>
  <c r="AY52" i="4"/>
  <c r="AZ52" i="4"/>
  <c r="AY53" i="4"/>
  <c r="AZ53" i="4"/>
  <c r="AY54" i="4"/>
  <c r="AZ54" i="4"/>
  <c r="AY55" i="4"/>
  <c r="AZ55" i="4"/>
  <c r="AY56" i="4"/>
  <c r="AZ56" i="4"/>
  <c r="AY57" i="4"/>
  <c r="AZ57" i="4"/>
  <c r="AY58" i="4"/>
  <c r="AZ58" i="4"/>
  <c r="AY59" i="4"/>
  <c r="AZ59" i="4"/>
  <c r="AY60" i="4"/>
  <c r="AZ60" i="4"/>
  <c r="AY61" i="4"/>
  <c r="AZ61" i="4"/>
  <c r="AY64" i="4"/>
  <c r="AZ64" i="4"/>
  <c r="AZ65" i="4"/>
  <c r="AY66" i="4"/>
  <c r="AZ66" i="4"/>
  <c r="AY67" i="4"/>
  <c r="AZ67" i="4"/>
  <c r="AY68" i="4"/>
  <c r="AZ68" i="4"/>
  <c r="AY69" i="4"/>
  <c r="AZ69" i="4"/>
  <c r="AY70" i="4"/>
  <c r="AZ70" i="4"/>
  <c r="AY71" i="4"/>
  <c r="AZ71" i="4"/>
  <c r="AY72" i="4"/>
  <c r="AZ72" i="4"/>
  <c r="AY73" i="4"/>
  <c r="AZ73" i="4"/>
  <c r="AY74" i="4"/>
  <c r="AZ74" i="4"/>
  <c r="AY75" i="4"/>
  <c r="AZ75" i="4"/>
  <c r="AY76" i="4"/>
  <c r="AZ76" i="4"/>
  <c r="AY77" i="4"/>
  <c r="AZ77" i="4"/>
  <c r="AY78" i="4"/>
  <c r="AZ78" i="4"/>
  <c r="AY79" i="4"/>
  <c r="AZ79" i="4"/>
  <c r="AY80" i="4"/>
  <c r="AZ80" i="4"/>
  <c r="AZ81" i="4"/>
  <c r="AY82" i="4"/>
  <c r="AZ82" i="4"/>
  <c r="AY83" i="4"/>
  <c r="AZ83" i="4"/>
  <c r="AY84" i="4"/>
  <c r="AZ8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tc={C1EEBD39-27BF-49FF-9EA6-71CF4D091393}</author>
    <author>tc={CCF0FED7-8966-4DA1-8E29-01737143549B}</author>
  </authors>
  <commentList>
    <comment ref="D13" authorId="0" shapeId="0" xr:uid="{C1EEBD39-27BF-49FF-9EA6-71CF4D09139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sumatoria de las actividades por proyecto de inversión debe ser igual al 100%</t>
      </text>
    </comment>
    <comment ref="J13" authorId="1" shapeId="0" xr:uid="{CCF0FED7-8966-4DA1-8E29-0173714354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sumatoria de las tareas por proyecto de inversión debe ser igual al 100%</t>
      </text>
    </comment>
  </commentList>
</comments>
</file>

<file path=xl/sharedStrings.xml><?xml version="1.0" encoding="utf-8"?>
<sst xmlns="http://schemas.openxmlformats.org/spreadsheetml/2006/main" count="3095" uniqueCount="888">
  <si>
    <t>PLAN DE ACCIÓN INSTITUCIONAL</t>
  </si>
  <si>
    <t>INSTITUTO DISTRITAL DE PROTECCIÓN Y BIENESTAR ANIMAL</t>
  </si>
  <si>
    <t>METAS PLAN DE DESARROLLO</t>
  </si>
  <si>
    <t>PROYECTOS DE INVERSIÓN</t>
  </si>
  <si>
    <t>POLÍTICAS PÚBLICAS</t>
  </si>
  <si>
    <t>POLÍTICAS DE GESTIÓN Y DESEMPEÑO</t>
  </si>
  <si>
    <t>PROCESO DIRECIONAMIENTO ESTRATÉGICO</t>
  </si>
  <si>
    <t>Código: PE01-PR11-F01</t>
  </si>
  <si>
    <t>Versión: 1.0</t>
  </si>
  <si>
    <t>Vigencia:</t>
  </si>
  <si>
    <t>Versión:</t>
  </si>
  <si>
    <t>Elaboración</t>
  </si>
  <si>
    <t>EJE ESTRATÉGICO</t>
  </si>
  <si>
    <t>META PDD</t>
  </si>
  <si>
    <t>PROGRAMACIÓN CUATRIENIO</t>
  </si>
  <si>
    <t>PROYECTO</t>
  </si>
  <si>
    <t>INDICADOR</t>
  </si>
  <si>
    <t>RESPONSABLE</t>
  </si>
  <si>
    <t>META VIGENCIA 2025</t>
  </si>
  <si>
    <t>Enero</t>
  </si>
  <si>
    <t>Febrero</t>
  </si>
  <si>
    <t>Marzo - evidencia parcial</t>
  </si>
  <si>
    <t>Abril</t>
  </si>
  <si>
    <t>Mayo</t>
  </si>
  <si>
    <t>Junio - evidencia parcial</t>
  </si>
  <si>
    <t>Julio</t>
  </si>
  <si>
    <t>Agosto</t>
  </si>
  <si>
    <t>Septiembre - evidencia parcial</t>
  </si>
  <si>
    <t>Octubre</t>
  </si>
  <si>
    <t xml:space="preserve">Noviembre </t>
  </si>
  <si>
    <t>Diciembre - entrega final</t>
  </si>
  <si>
    <t>TOTAL</t>
  </si>
  <si>
    <t>AVANCE / RETRASOS Y SOLUCIONES</t>
  </si>
  <si>
    <t>PROGRAMADO MPDD</t>
  </si>
  <si>
    <t>EJECUTADO MPDD</t>
  </si>
  <si>
    <t xml:space="preserve">PROGRAMADO </t>
  </si>
  <si>
    <t xml:space="preserve">EJECUTADO </t>
  </si>
  <si>
    <t>Atención a la fauna</t>
  </si>
  <si>
    <t>Atender 70.000 animales en los programas de atención integral de la fauna doméstica y en condición de presunto maltrato del Distrito Capital​</t>
  </si>
  <si>
    <t>7933 OPTIMIZACIÓN DE LOS SERVICIOS PARA LA ATENCIÓN INTEGRAL Y BIENESTAR DE ANIMALES DOMÉSTICOS, DE GRANJA Y ESPECIES NO CONVENCIONALES EN BOGOTÁ D.C.</t>
  </si>
  <si>
    <t>4001 - Número de animales atendidos por los programas de brigadas médicas urgencias veterinarias adopciones y que ingresan por entidades externas bajo custodia de IDPYBA</t>
  </si>
  <si>
    <t>SUBDIRECCIÓN DE ATENCIÓN A LA FAUNA</t>
  </si>
  <si>
    <t>Esterilizar 320.000 perros y gatos incluyendo los que están en condición de vulnerabilidad, en el Distrito, a través de alianzas y una gestión eficiente​</t>
  </si>
  <si>
    <t>4003 - Número de animales esterilizados</t>
  </si>
  <si>
    <t>Desarrollar los 2 programas de atención a especies sinantrópicas orientados a la atención médica veterinaria y control poblacional humanitario para palomas de plaza (Columba livia) y la atención de enjambres de abejas​</t>
  </si>
  <si>
    <t>4002 - Número de programas de atención a especies sinantropicas desarrollados</t>
  </si>
  <si>
    <t>Implementar (1) plan de ejecución para el fortalecimiento y dignificación de la infraestructura de la UCA y demás infraestructura para el cuidado y la protección animal</t>
  </si>
  <si>
    <t>4006 -Avance del plan de ejecución para el fortalecimiento y dignificación de la infraestructura de la UCA y demás infraestructura para el cuidado y la protección animal</t>
  </si>
  <si>
    <t>Cultura ciudadana</t>
  </si>
  <si>
    <t>Vincular 50.000 personas a las acciones de educación en protección y bienestar animal para promover la convivencia interespecie y la transformación cultural en el relacionamiento humano-animal​</t>
  </si>
  <si>
    <t xml:space="preserve">7936 FORTALECIMIENTO DE LA APROPIACIÓN DE LA CULTURA CIUDADANA PARA LA CONVIVENCIA INTERESPECIE ARMÓNICA, LA PROTECCIÓN Y EL BIENESTAR ANIMAL EN BOGOTÁ D.C. </t>
  </si>
  <si>
    <t>4007 - Número de personas vinculadas en acciones de educación en temas de protección y bienestar animal</t>
  </si>
  <si>
    <t>SUBDIRECCIÓN DE CULTURA CIUDADANA Y GESTIÓN DEL CONOCIMIENTO</t>
  </si>
  <si>
    <t>Implementar 1 estrategia de fomento a procesos de participación ciudadana que fortalezcan la incidencia de los diversos actores que trabajan a favor de los animales vulnerables, promoviendo la conciencia y la educación sobre el bienestar animal para crear una cultura de respeto y cuidado hacia todas las especies.​</t>
  </si>
  <si>
    <t>4004 - Número de estrategias de participación ciudadana implementadas</t>
  </si>
  <si>
    <t>Implementar 1 estrategia de inspección y vigilancia, en protección y bienestar animal a los prestadores de servicios para y con los animales​</t>
  </si>
  <si>
    <t>4005 - Número de estrategias de inspección y vigilancia implementadas</t>
  </si>
  <si>
    <t xml:space="preserve">Implementar 3 programas de información ambiental y conocimiento ambiental </t>
  </si>
  <si>
    <t>7930 DESARROLLO DE UN PROCESO INSTITUCIONAL DE GESTIÓN DEL CONOCIMIENTO PARA EL FORTALECIMIENTO DE LA POLÍTICA PÚBLICA DE PROTECCIÓN Y BIENESTAR ANIMAL EN BOGOTA D.C.</t>
  </si>
  <si>
    <t>4223 - Número de programas de información ambiental y conocimiento ambiental implementados</t>
  </si>
  <si>
    <t>Fortalecimiento institucional</t>
  </si>
  <si>
    <t>Realizar el 100% de las acciones para el mejoramiento de la capacidad de gestión pública del sector ambiente.​</t>
  </si>
  <si>
    <t>7951 MEJORAMIENTO DE LA GESTIÓN PÚBLICA Y ADMINISTRATIVA DEL INSTITUTO DISTRITAL DE PROTECCIÓN Y BIENESTAR ANIMAL EN BOGOTÁ D.C.</t>
  </si>
  <si>
    <t>4230 - Porcentaje de avance en el fortalecimiento institucional</t>
  </si>
  <si>
    <t>SUBDIRECCIÓN DE GESTIÓN CORPORATIVA</t>
  </si>
  <si>
    <t xml:space="preserve">Código: PE01-PR11-F01								</t>
  </si>
  <si>
    <t>versión: 1.0</t>
  </si>
  <si>
    <t>MM</t>
  </si>
  <si>
    <t>ACTIVIDAD</t>
  </si>
  <si>
    <t>PONDERACIÓN ACTIVIDAD</t>
  </si>
  <si>
    <t>META CUATRIENIO ACTIVIDAD</t>
  </si>
  <si>
    <t>META ANUAL ACTIVIDAD</t>
  </si>
  <si>
    <t>AVANCE ACTIVIDAD ACUMULADO</t>
  </si>
  <si>
    <t>TAREA</t>
  </si>
  <si>
    <t>PONDERACIÓN TAREA</t>
  </si>
  <si>
    <t>FECHA DE INICIO</t>
  </si>
  <si>
    <t>FECHA FINAL</t>
  </si>
  <si>
    <t>ENTREGABLE</t>
  </si>
  <si>
    <t>PROGRAMADO TAREA</t>
  </si>
  <si>
    <t>EJECUTADO TAREA</t>
  </si>
  <si>
    <t>Implementar 100% de las fases del modelo de planeación y gestión orientado a resultados</t>
  </si>
  <si>
    <t>Avance de Implementación del modelo de planeación y gestión orientado a resultados</t>
  </si>
  <si>
    <t xml:space="preserve"> </t>
  </si>
  <si>
    <t>Definir los elementos base del modelo de planeación y gestión orientadoa a resultados  de los proyectos de inversión a cargo del IDPYBA</t>
  </si>
  <si>
    <t>Subdirección de Gestión Corporativa - Oficina de Planeación Estratégica</t>
  </si>
  <si>
    <t>Documentos técnicos</t>
  </si>
  <si>
    <t> </t>
  </si>
  <si>
    <t>Definir los elementos base del modelo de planeación y gestión orientado  a resultados  en lo correspondiente a Politicas Públicas y asistencia técnica en temas de protección y bienestar animal del IDPYBA</t>
  </si>
  <si>
    <t>Documento técnico Politicas publicas</t>
  </si>
  <si>
    <t>Definir los elementos base del modelo de planeación y gestión orientado  a resultados  al interior del IDPYBA en el marco de la gestión y desempeño  institucional</t>
  </si>
  <si>
    <t xml:space="preserve">Documentos técnicos Gestión de desempeño Insititucional </t>
  </si>
  <si>
    <t>Implementar 100% la estrategia de comunicación para posicionar  la entidad en el Distrito Capital</t>
  </si>
  <si>
    <t>Avance en la implementación de la estrategia de comunicación para posicionar  la entidad en el Distrito Capital</t>
  </si>
  <si>
    <t>Implementar campañas, estrategias y acciones de comunicación externa e interna dirigidas a la ciudadanía.</t>
  </si>
  <si>
    <t xml:space="preserve">Subdirección de Gestión Corporativa - Gestión de Comunicaciones </t>
  </si>
  <si>
    <t>Documentos y/o material audiovisual</t>
  </si>
  <si>
    <t>Divulgar información noticiosa y de interés para dar a conocer a la ciudadanía los programas, proyectos y acciones del Instituto.</t>
  </si>
  <si>
    <t>Documentos de comunicados de prensa</t>
  </si>
  <si>
    <t>Promover espacios e iniciativas para la generación de alianzas que contribuyan a la misionalidad del Instituto.</t>
  </si>
  <si>
    <t>Links de enlaces de jornadas de adopción y/o otras actividades</t>
  </si>
  <si>
    <t>Monitorear medios tradicionales y digitales.</t>
  </si>
  <si>
    <t>Documentos de monitoreo de contenidos relacionados con el Instituto</t>
  </si>
  <si>
    <t>Promover la interacción del Instituto con la comunidad digital en las redes sociales.</t>
  </si>
  <si>
    <t xml:space="preserve">Links de enlaces </t>
  </si>
  <si>
    <t>Fortalecer 100% la implementación de la estrategia de los procesos tecnológicos para el desarrollo institucional</t>
  </si>
  <si>
    <t>Avance en la implementación de la estrategia de los procesos tecnológicos para el desarrollo institucional</t>
  </si>
  <si>
    <t>Avanzar en la implementación en el modelo de seguridad y privacidad de la información</t>
  </si>
  <si>
    <t>Subdirección de Gestión Corporativa -Gestión Tecnológica</t>
  </si>
  <si>
    <t>Informe  de implemnetación del modelo de seguridad y privacidad de la información</t>
  </si>
  <si>
    <t>Actualizar la sede electrónica</t>
  </si>
  <si>
    <t>Correos de  solicitud de actualización de la sede elecreonica
Informe de actualización de la sede elecreonica
Links de actualización</t>
  </si>
  <si>
    <t>Seguimiento y/o actualización de los procedimientos y formatos del proceso de gestión tecnológica</t>
  </si>
  <si>
    <t xml:space="preserve">Documento seguimiento y/o actualización de los procedimientos </t>
  </si>
  <si>
    <t xml:space="preserve">Realizar 1 documento de actualización del diagnóstico de cargas laborales y estructuración organizacional que incluya propuesta de viabilidad en la implementación. </t>
  </si>
  <si>
    <t>Avance en la implementacióna del diagnóstico de cargas laborales y estructuración organizacional</t>
  </si>
  <si>
    <t xml:space="preserve">Elaborar documento de actualización del diagnóstico de cargas laborales y estructuración organizacional que incluya propuesta de viabilidad en la implementación. </t>
  </si>
  <si>
    <t xml:space="preserve">Subdirección de Gestión Corporativa - Talento Humano </t>
  </si>
  <si>
    <t xml:space="preserve">Documento estudio técnico </t>
  </si>
  <si>
    <t xml:space="preserve">	
Realizar 100% de las intervenciones en los procesos jurídicos, contractuales y disciplinarios de la entidad</t>
  </si>
  <si>
    <t>Intervenciones realizadas de procesos jurídicos, contractuales y disciplinarios de la entidad</t>
  </si>
  <si>
    <t>Dar cumplimiento a la totalidad de los requerimientos internos  y externos en materia de defensa y representación judicial, gestión y tramite de asuntos normativos, denuncias y tramite en el ámbito penal así como la orientación jurídica a la ciudadanía en asuntos de derecho penal.</t>
  </si>
  <si>
    <t>Subdirección de Gestión Corporativa - Oficina Asesora Jurídica</t>
  </si>
  <si>
    <t>Matriz de consolidación de tareas</t>
  </si>
  <si>
    <t>Cumplir con la normatividad en temas contractuales y los lineamientos de la Agencia Nacional de Contratación Pública, mediante la respuesta a los requerimientos internos y externos precontractuales, contractuales y postcontractuales.</t>
  </si>
  <si>
    <t>Subdirección de Gestión Corporativa - Contratación</t>
  </si>
  <si>
    <t>Base de datos de contratación y liquidaciones</t>
  </si>
  <si>
    <t>Contestar las peticiones y requerimientos que se soliciten por la ciudadanía y entes de control en materia contractual, así como realizar el debido seguimiento a las mismas.</t>
  </si>
  <si>
    <t>Certificaciones contractuales
Paz y salvos
Seguimiento PQR´S</t>
  </si>
  <si>
    <t>Formalizar el proceso disciplinario en el mapa de operación por procesos.</t>
  </si>
  <si>
    <t xml:space="preserve">Subdirección de Gestión Corporativa - Grupo Disciplinarios </t>
  </si>
  <si>
    <t>Reuniones programadas para definir las mejoras realziadas al proceso disciplinario de la entidad</t>
  </si>
  <si>
    <t>Realizar 100% de las intervenciones en los procesos de apoyo identificados al interior de la entidad</t>
  </si>
  <si>
    <t>Intervenciones realizadas en procesos  de apoyo identificados al interior de la entidad</t>
  </si>
  <si>
    <t>Realizar con base en el modelo de relacionamiento con la Ciudadanía una estrategia de relacionamiento con la ciudadanía</t>
  </si>
  <si>
    <t>Subdirección de Gestión Corporativa - Servicio al Ciudadano</t>
  </si>
  <si>
    <t>Documento mesa técnica del modelo de relacionamiento con la Ciudadanía
Documento de la estrategia del modelo de relacionamiento con la Ciudadanía</t>
  </si>
  <si>
    <t>Concertar y aprobar el Plan Institucional de Gestión Ambiental PIGA por parte de la Secretaría Distrital de Ambiente para el nuevo plan de desarrollo 'Bogotá camina segura'.</t>
  </si>
  <si>
    <t xml:space="preserve">Subdirección de Gestión Corporativa - Gestión Ambiental </t>
  </si>
  <si>
    <t>Reportes a entidades
Certificados de trasmisión de informes</t>
  </si>
  <si>
    <t>Ejecutar las actividades programadas en el Plan de Acción PIGA 2020-2024 con el respectivo seguimiento semestral a la Secretaría Distrital de Ambiente.</t>
  </si>
  <si>
    <t>Documento de acta de capacitaciones
Certificado de entrega de material reciclado
Certificado de entrega residuos peligrosos
Actas de mateniemtos</t>
  </si>
  <si>
    <t>Elaborar el Diagnóstico Integral del Proceso de Gestión Documental</t>
  </si>
  <si>
    <t>Subdirección de Gestión Corporativa - Gestión documental</t>
  </si>
  <si>
    <t>Documento de diagnóstico Integral del Proceso de Gestión Documental</t>
  </si>
  <si>
    <t>Actualizar el Programa de Gestión Documental PGD con sus respectivos programas específicos</t>
  </si>
  <si>
    <t>31/11/2025</t>
  </si>
  <si>
    <t>Documento actualziado del PGD (8 programas)</t>
  </si>
  <si>
    <t>Actualizar el Plan institucional de Archivo - PINAR</t>
  </si>
  <si>
    <t>Docuemnto PINAR</t>
  </si>
  <si>
    <t xml:space="preserve">Actualizar las TRD </t>
  </si>
  <si>
    <t xml:space="preserve">Tablas de retención </t>
  </si>
  <si>
    <t>Elaborar el Banco terminológico de las TRD Vigentes</t>
  </si>
  <si>
    <t>Documento del banco terminológico</t>
  </si>
  <si>
    <t>Elaborar las Tablas de Control de Acceso de las TRD vigentes</t>
  </si>
  <si>
    <t>Docuemnto tablas de control de acceso</t>
  </si>
  <si>
    <t>Realizar 100% de las acciones normativas en el marco de la gestión financiera y del talento humano</t>
  </si>
  <si>
    <t>Avance de las acciones normativas en el marco de la gestión financiera y del talento humano</t>
  </si>
  <si>
    <t>Realizar la totalidad de las actividades programadas en el Plan Estratégico de Talento Humano y sus planes anexos y el Plan Estratégico de Seguridad Vial</t>
  </si>
  <si>
    <t>Subdirección de Gestión Corporativa - Gestión Financiera y Talento Humano</t>
  </si>
  <si>
    <t>Informe POA</t>
  </si>
  <si>
    <t xml:space="preserve">
Realizar 100% del plan de mantenimiento correctivo- preventivo, que se requiera en la entidad para las diferentes sedes
</t>
  </si>
  <si>
    <t>Porcentaje de avance del plan de mantenimiento correctivo- preventivo</t>
  </si>
  <si>
    <t>llevar acabo el seguimiento al plan de  mantenimiento a los bienes y sedes del IDPYBA 2022 aplicado a la Unidad de Cuidado Animal</t>
  </si>
  <si>
    <t>Subdirección de Gestión Corporativa - Gestión Administrativa</t>
  </si>
  <si>
    <t>Documentos relacionados con el mantenimiento y fumigacion  en la unidad de cuidado animal</t>
  </si>
  <si>
    <t>llevar acabo el seguimiento al plan de  mantenimiento a los bienes y sedes del IDPYBA 2022 aplicado a la sede administrativa y de gestión documental</t>
  </si>
  <si>
    <t>Documentos relacionados con el  mantenimiento en la sede administrativa  y de gestión documental</t>
  </si>
  <si>
    <t xml:space="preserve">	
Realizar 100% de las fases definidas del ciclo de vida para la creación  del  sistema de información de la entidad</t>
  </si>
  <si>
    <t>Avance de las fases definidas del ciclo de vida para la creación  del  sistema de información</t>
  </si>
  <si>
    <t>Detallar las actividades claves que se llevarán a cabo a lo largo del ciclo de vida del proyecto para el desarrollo del sistema de información. Este proceso abarca la planificación, el análisis, el diseño, el desarrollo, las pruebas, la implementación y el mantenimiento del sistema, para la vigencia se trabajara el análisis y diseño del sistema de información</t>
  </si>
  <si>
    <t>Subdirección de Gestión Corporativa - Gestión Tecnológica</t>
  </si>
  <si>
    <t>Actas de reunión
Informes de gestión</t>
  </si>
  <si>
    <t>Brindar atención integral a 41.800 caninos y felinos en condición de vulnerabilidad en el distrito Capital a traves de brigadas médicas, urgencias veterinarias, custodia y adopciones en el Distrito Capital</t>
  </si>
  <si>
    <t>Número de animales atendidos por los programas de brigadas médicas, urgencias veterinarias, adopciones y que ingresan por entidades externas bajo custodia de IDPYBA</t>
  </si>
  <si>
    <t>Atender Animales  por Urgencias Veterinarias</t>
  </si>
  <si>
    <t>Subdirección de Aención a la Fauna</t>
  </si>
  <si>
    <t>Base de solicitud de atención para caninos y felinos en estado de urgencias
Informe de gestión mensual 
Matriz de seguimiento de ingreso al programa de urgencias veterinarias</t>
  </si>
  <si>
    <t>Atender animales  por Brigadas Médicas</t>
  </si>
  <si>
    <t>Base de datos de Animales Atendidos por brigadas médicas
Informe de gestión mensual 
Matriz de seguimiento de solicitudes de Plataforma Televet
Base de datos atendidos a trabes del Sistema distrital de cuidado</t>
  </si>
  <si>
    <t>Atender integralmente  a caninos y felinos que sean remitidos por otras entidades en la Unidad de Cuidado Animal</t>
  </si>
  <si>
    <t>Base de datos de Ingreso de perros y gatos a la Unidad de Cuidado Animal
Informe de gestión Mensual</t>
  </si>
  <si>
    <t>Dar en adopción a caninos y felinos bajo custodia de la entidad.</t>
  </si>
  <si>
    <t>Base de datos territorializados Animales Adoptados
Base de datos territorializada de Hogares de Paso 
Cronograma de jornadas de adopcion</t>
  </si>
  <si>
    <t>Atender 5.000 animales de compañía que se encuentren bajo el cuidado de  proteccionistas, y rescatistas con hogares de paso y albergues de animales vulnerables a traves del Programa de Brigadas Médicas en las 20 localidades del Distrito Capital.</t>
  </si>
  <si>
    <t>Número de animales atendidos  bajo el cuidado de proteccionistas y animalistas atendidos por el programa de brigadas médicas.</t>
  </si>
  <si>
    <t>Atender animales bajo el cuidado de animalistas y proteccionistas en el Distrito Capital</t>
  </si>
  <si>
    <t>Base de datos de Animales Atendidos por brigadas médicas
Informe de gestión mensual 
Cronograma de jornadas</t>
  </si>
  <si>
    <t>Atender 23.200 animales dómesticos, de granja y especies no convencionales reportados a traves de denuncias por presunto maltrato animal en el Distrito Capital.</t>
  </si>
  <si>
    <t>Atender animales por presunto maltrato</t>
  </si>
  <si>
    <t>Matriz seguimiento Escuadrón Anticrueldad</t>
  </si>
  <si>
    <t xml:space="preserve">Realizar el 100% visitas de condiciones de bienestar por presunto maltrato y clasificar de acuerdo al resultado. </t>
  </si>
  <si>
    <t>Fortalecer la línea unica contra el maltrato Animal 018000115161</t>
  </si>
  <si>
    <t>Informe de gestión mensual
Solucitud y/o piezas de omunicación</t>
  </si>
  <si>
    <t>Esterilizar 174,241 caninos y felinos en todas las localidades de la ciudad fortaleciendo la capacidad técnica de la estrategia Capturar Esterilizar y Soltar para la priorización de la atención de animales en condición de calle, ferales y semiferales y en condición de vulnerabilidad</t>
  </si>
  <si>
    <t>Número de perros y gatos esterilizados por el IDPYBA</t>
  </si>
  <si>
    <t>Realizar jornadas de esterilizaciones  en las 20 localidades de el Distrito Capital</t>
  </si>
  <si>
    <t>Cronograma de Jornadas</t>
  </si>
  <si>
    <t>Esterilizar perros y gatos en el Distrito Capital</t>
  </si>
  <si>
    <t>Bases de datos seguimiento programa de esterilizaciones</t>
  </si>
  <si>
    <t>Realizar el 100%  intervenciones  en puntos criticos de alta densidad poblacional de perros y gatos</t>
  </si>
  <si>
    <t>Base de datos Estrategia CES
Informe de Gestión mensual</t>
  </si>
  <si>
    <t>Implementar dos(2) programas de atención a especies sin antrópicas, orientados a la atención médica veterinaria y control poblacional humanitario para palomas de plaza (Columba Livia y a la atención y rehabilitación de enjambres de abejas (Apis melífera) y estrategias de educación ambiental.</t>
  </si>
  <si>
    <t>Desarrollar dos programas para animales sinantropicos</t>
  </si>
  <si>
    <t>Brindar atención integral y especializada a palomas de plaza (Columba livia)</t>
  </si>
  <si>
    <t>Base de datos de Palomas atendidas</t>
  </si>
  <si>
    <t xml:space="preserve">  Realizar censos poblacionales  y georreferenciación de puntos críticos identificados de palomas de plaza (Columba livia)</t>
  </si>
  <si>
    <t>Base de datos georreferenciados
Historias Clinicas</t>
  </si>
  <si>
    <t>Esterilizar Palomas de Plaza (Columba Livia)</t>
  </si>
  <si>
    <t>Base de Datos palomas esterilizadas
Historicas clinicas</t>
  </si>
  <si>
    <t>Realizar el 100% Visitas Técnicas en respuesta de los requerimientos relacionado con Palomas de Plaza (Columba Livia).</t>
  </si>
  <si>
    <t>Base de datos visitas técnicas</t>
  </si>
  <si>
    <t>Realizar sensibilizaciones y capacitaciones relacionadas con Palomas de Plaza y Abejas Comunes</t>
  </si>
  <si>
    <t>Base de datos sensibilizaciones
Base de datos de ingreso llamadas atendidas por Línea 123</t>
  </si>
  <si>
    <t>Atender integralmente enjambres de la especie Abejas comunes (Apis mellifera)</t>
  </si>
  <si>
    <t>Base de datos de atenciones enjambres de abeja común Informe de Gestión Mensual</t>
  </si>
  <si>
    <t>Establecer 1 plan de acción para la ejecución de las necesidades en infraestructura para garantizar  la capacidad instalada de la UCA y demás infraestructura para la protección y cuidado animal en el D.C</t>
  </si>
  <si>
    <t>Avance en la implementación del plan de acción para la ejecución de las necesidades en infraestructura para garantizar  la capacidad instalada de la UCA y demás infraestructura</t>
  </si>
  <si>
    <t>Identificar las necesidades de mantenimientos preventivos y correctivos de la UCA</t>
  </si>
  <si>
    <t>Matriz de necesidades</t>
  </si>
  <si>
    <t>Establecer un cronograma  de mantenimiento  de acuerdo a las necesidades identificadas en la Unidad de Cuidado Animal</t>
  </si>
  <si>
    <t>Cronograma de Actividades</t>
  </si>
  <si>
    <t>Cumplir con el programa de matenimieto preventivo y correctivo de la UCA</t>
  </si>
  <si>
    <t>Plan de Mantenimiento y seguimiento</t>
  </si>
  <si>
    <t>Generar 14 reportes de análisis de los indicadores de la Política Publica en PYBA para la toma de decisiones</t>
  </si>
  <si>
    <t>1000G664 Reportes de análisis de los avances en los indicadores de la Política Publica de PYBA generados</t>
  </si>
  <si>
    <t>Generar reportes trimestrales de avance de indicadores de la Política Pública en PYBA</t>
  </si>
  <si>
    <t>Subdirección de Cultura Ciudadana y Gestión del Conocimiento</t>
  </si>
  <si>
    <t>Reporte de avance de indicadores de Política Pública generado</t>
  </si>
  <si>
    <t>Generar 7 productos de investigación que contribuyan a la protección y el bienestar animal</t>
  </si>
  <si>
    <t>0800G068 Productos de investigación que contribuyan a ampliar el conocimiento de la ciudad en temas de PYBA generados</t>
  </si>
  <si>
    <t>Establecer el anteproyecto de la iniciativa de investigación</t>
  </si>
  <si>
    <t>Anteproyecto de investigación</t>
  </si>
  <si>
    <t>Realizar la implementación y el seguimiento a los procesos de investigación</t>
  </si>
  <si>
    <t>Documentos e insumos de avance de investigación</t>
  </si>
  <si>
    <t>Realizar la revisión y publicación del producto de investigación</t>
  </si>
  <si>
    <t>Producto de investigación</t>
  </si>
  <si>
    <t>Establecer 4 alianzas estratégicas para el fortalecimiento de la investigación y la gestión de conocimiento en PYBA</t>
  </si>
  <si>
    <t xml:space="preserve">0400G059 Alianzas estratégicas para el fortalecimiento de la gestión del conocimiento en la entidad establecidas			</t>
  </si>
  <si>
    <t>Identificar las instituciones que potencialmente puedan aportar a la gestión del conocimiento en PYBA</t>
  </si>
  <si>
    <t>Análisis de los alcances y potencialidades que brindaría cada institución</t>
  </si>
  <si>
    <t>Elaborar y proyectar los alcances, condiciones y estrategias de acción de la articulación estratégica e iniciar su implementación</t>
  </si>
  <si>
    <t>Términos donde se establece los acuerdos de la articulación y su implementación</t>
  </si>
  <si>
    <t>Realizar el seguimiento a las alianzas estrategicas formalizada</t>
  </si>
  <si>
    <t>Documentos e insumos de los avances de cada alianza formalizada</t>
  </si>
  <si>
    <t xml:space="preserve">Implementar 1 semillero de investigación como escenario para fomentar la vinculación ciudadana en procesos de gestión del conocimiento en PYBA			</t>
  </si>
  <si>
    <t>0900G078 Semillero de investigación en PYBA con enfoque de género y territorial para vincular a la ciudadanía de manera incidente en los procesos de gestión del conocimiento implementado</t>
  </si>
  <si>
    <t>Diseñar la propuesta pedagógica del semillero</t>
  </si>
  <si>
    <t>Documento técnico de implementación del Semillero en PYBA</t>
  </si>
  <si>
    <t>Convocatoria de semilleros</t>
  </si>
  <si>
    <t>Diseño de pieza gráfica y apertura de convocatoria al semillero de PYBA</t>
  </si>
  <si>
    <t>Implementar el diseño metodológico y temático del semillero</t>
  </si>
  <si>
    <t>Documentos insumos y evidencias de la implementación del semillero</t>
  </si>
  <si>
    <t>Implementar una batería de herramientas para el fortalecimiento de la gestión del conocimiento</t>
  </si>
  <si>
    <t>0300G083 Bateria de herramientas metodológicas para el tratamiento, análisis y disposición de la información, así como para fortalecer la gestión del conocimiento y la calidad de los productos implementada</t>
  </si>
  <si>
    <t>Implementar una batería de herramientas</t>
  </si>
  <si>
    <t>Herramientas implementadas</t>
  </si>
  <si>
    <t>Realizar seguimiento y actualización a la implementación</t>
  </si>
  <si>
    <t>Informe técnico de la implementación</t>
  </si>
  <si>
    <t>Involucrar 50.000 personas a las acciones educativas en protección y bienestar animal para la transformación cultural y la convivencia armónica entre animales humanos y no humanos en bogotá.</t>
  </si>
  <si>
    <t>1000G732 Número de personas vinculadas en acciones de educación en temas de protección y bienestar animal</t>
  </si>
  <si>
    <t>Implementar acciones y estrategias de sensibilización y formación del ámbito comunitario como parte de la aplicación de la estrategia de educación en protección y bienestar animal</t>
  </si>
  <si>
    <t>Listado de participantes, validación de participantes, conteo masivo e informe de eventos pedagógicos</t>
  </si>
  <si>
    <t>Implementar acciones y estrategias de sensibilización y formación del ámbito educativo como parte  de la aplicación de la estrategia de educación en protección y bienestar animal.</t>
  </si>
  <si>
    <t>Validación de participantes, actas de reunión  e informe de eventos pedagógicos</t>
  </si>
  <si>
    <t>Implementar acciones de sensibilización y formación de los ámbitos institucional y recreodeportivo como parte  de la aplicación de la estrategia de educación en protección y bienestar animal.</t>
  </si>
  <si>
    <t>Listado de participantes, validación de participantes e informe de eventos pedagógicos</t>
  </si>
  <si>
    <t>Implementar 1 estrategia de participación y movilización ciudadana para la apropiación social del conocimiento en protección y bienestar animal en el distrito capital.</t>
  </si>
  <si>
    <t>0900G215 Número de estrategias de participación ciudadana implementadas para la apropiación social del conocimiento en protección y bienestar animal en el Distrito Capital. .</t>
  </si>
  <si>
    <t>Consolidar el Plan de la estrategia de participación y movilización ciudadana en protección y bienestar animal</t>
  </si>
  <si>
    <t>Documento de Estrategia y Plan de participación y movilización ciudadana en protección y bienestar animal 2025.</t>
  </si>
  <si>
    <t>Implementar las actividades y acciones programadas en el plan de la estrategia de participación y movilización ciudadana en protección y bienestar animal</t>
  </si>
  <si>
    <t>Archivo excel Seguimiento del Plan Instititucional de Participación Ciudadana 2025</t>
  </si>
  <si>
    <t>Realizar la consolidación de los resultados de la implementación de la estrategia de participación y movilización ciudadana en protección y bienestar animal</t>
  </si>
  <si>
    <t xml:space="preserve">Informe de la estrategia implementada
Seguimiento  del Plan Institucional de Participación </t>
  </si>
  <si>
    <t>Implementar 1 estrategia de regulación en protección y bienestar animal para los prestadores de servicios con y para animales en bogotá.</t>
  </si>
  <si>
    <t>0100G074 Numero de estrategias de regulación en protección y el bienestar animal  implementadas  para los prestadores de servicios con y para animales en Bogotá.</t>
  </si>
  <si>
    <t>Formular la estrategia de Regulación en PYBA para los prestadores de servicios para y con animales en Bogotá</t>
  </si>
  <si>
    <t>Documento de la Estrategia de regulación en protección y bienestar animal.</t>
  </si>
  <si>
    <t>Implementar la estrategia de Regulación en PYBA para los prestadores de servicios para y con animales en Bogotá</t>
  </si>
  <si>
    <t>Actas, listados de asistencia y demás documentos relacionados a los procesos de la Subdirección de Cultura Ciudadana y Gestión del Conocimiento.
Informes mensuales de la Estrategia de regulación implementada.</t>
  </si>
  <si>
    <t>Realizar informe de la implementación de la estrategia de  Regulación en PYBA para los prestadores de servicios para y con animales en Bogotá</t>
  </si>
  <si>
    <t>Informe de la estrategia de regulación en PYBA</t>
  </si>
  <si>
    <t>ENFOQUE</t>
  </si>
  <si>
    <t xml:space="preserve">POLÍTICA PÚBLICA </t>
  </si>
  <si>
    <t>INDICADORES</t>
  </si>
  <si>
    <t>Programa Distrital de Voluntariado Social por la Protección y el Bienestar Animal</t>
  </si>
  <si>
    <t>Poblacional-Diferencial, territorial</t>
  </si>
  <si>
    <t>Política Pública  Distrital de Protección y Bienestar Animal</t>
  </si>
  <si>
    <t>Porcentaje de voluntarios activos por la protección y el bienestar animal</t>
  </si>
  <si>
    <t>Base de datos con horas certificadas.</t>
  </si>
  <si>
    <t>Apoyo a colectivos y organizaciones sociales que promueven la protección y el bienestar animal</t>
  </si>
  <si>
    <t>Poblacional - Diferencial</t>
  </si>
  <si>
    <t>Porcentaje de colectivos y organizaciones sociales que promueven la protección y el bienestar animal apoyados</t>
  </si>
  <si>
    <t>Base de datos donde se describa las actividades de apoyo a colectivos y organizaciones sociales.</t>
  </si>
  <si>
    <t>Semana Distrital de Protección y Bienestar Animal</t>
  </si>
  <si>
    <t>Número de personas participantes en la Semana Distrital Protección y Bienestar Animal.</t>
  </si>
  <si>
    <t>Base de datos con la información de las personas vinculadas a la semana PYBA</t>
  </si>
  <si>
    <t>Estrategias de movilización  ciudadana para la Protección y el Bienestar Animal</t>
  </si>
  <si>
    <t>Territorial, género</t>
  </si>
  <si>
    <t>Porcentaje de estrategias de movilización ciudadana para la Protección y bienestar animal implementadas</t>
  </si>
  <si>
    <t xml:space="preserve">Documento ( en formato word)  de actividades de estrategias de movilización ciudadana para la Protección y bienestar animal </t>
  </si>
  <si>
    <t>Estrategia pedagógica  distrital para la Protección y el Bienestar Animal</t>
  </si>
  <si>
    <t>Territorial, poblacional, género</t>
  </si>
  <si>
    <t>Porcentaje de avance de la estrategia pedagógica distrital para la protección y el bienestar animal</t>
  </si>
  <si>
    <t>Base de datos en formato excel donde se evidencien el avance de las acciones implementadas.</t>
  </si>
  <si>
    <t>Programa de comunicación por la protección y el bienestar animal</t>
  </si>
  <si>
    <t>Poblacional-Diferencial</t>
  </si>
  <si>
    <t xml:space="preserve">Alcance en medios de comunicación </t>
  </si>
  <si>
    <t xml:space="preserve">Comunicaciones </t>
  </si>
  <si>
    <t>Formato Excel de métricas en medios tradicionales y digitales en torno al Instituto.</t>
  </si>
  <si>
    <t>Sello Zoolidario</t>
  </si>
  <si>
    <t>N/A</t>
  </si>
  <si>
    <t>Porcentaje de atención a postulaciones de sello Zoolidario atendidas</t>
  </si>
  <si>
    <t>Informe con el porcentaje de atención a postulaciones de sello Zoolidario atendidas</t>
  </si>
  <si>
    <t>Atención a la fauna doméstica</t>
  </si>
  <si>
    <t>Programa de esterilización canina y felina en el Distrito Capital</t>
  </si>
  <si>
    <t>Territorial</t>
  </si>
  <si>
    <t>Porcentaje de cobertura del programa de esterilizaciones caninas y felinas del Distrito Capital</t>
  </si>
  <si>
    <t>Subdirección de Atención a la Fauna</t>
  </si>
  <si>
    <t>Base de datos en formato excel donde se encuentra la territorialización, especie y mes.</t>
  </si>
  <si>
    <t>Programa de cuidado integral de la fauna doméstica</t>
  </si>
  <si>
    <t>Número de individuos animales atendidos en el programa de cuidado integral a la fauna doméstica</t>
  </si>
  <si>
    <t>Base de datos en formato excel con el número de individuos animales atendidos en el programa de cuidado integral a la fauna doméstica.</t>
  </si>
  <si>
    <t>Programa de urgencias veterinarias</t>
  </si>
  <si>
    <t>Tasa anual de atención de urgencias veterinarias</t>
  </si>
  <si>
    <t>Base de datos en formato excel donde se encuentra la atención de urgencias veterinarias.</t>
  </si>
  <si>
    <t>Sistema de registro e identificación de caninos y felinos del distrito capital</t>
  </si>
  <si>
    <t>Ambiental</t>
  </si>
  <si>
    <t>Número de animales registrados en el sistema de registro e identificación de caninos y felinos del distrito capital</t>
  </si>
  <si>
    <t>Base de datos en formato excel donde se encuentra el número de animales registrados en el sistema de registro e identificación de caninos y felinos del distrito capital.</t>
  </si>
  <si>
    <t>Grupo de manejo de animales Sinantrópicos</t>
  </si>
  <si>
    <t>Porcentaje de intervención de puntos críticos de especies sinantrópicas en el Distrito Capital</t>
  </si>
  <si>
    <t xml:space="preserve">Subdirección de Atención a la Fauna /Grupo de manejo de animales Sinantrópicos </t>
  </si>
  <si>
    <t>Base de datos en formato excel donde se encuentran los puntos críticos de especies sinantrópicas en el Distrito Capital.</t>
  </si>
  <si>
    <t>TICS para la PyBA</t>
  </si>
  <si>
    <t>Número de usuarios de plataformas de Tecnología para la Información y la Comunicación TICS para la protección y el bienestar animal</t>
  </si>
  <si>
    <t xml:space="preserve">Subirección de Gestión Corporativa </t>
  </si>
  <si>
    <t>Documento (en formato word) con gráficos de número de usuarios de plataformas.</t>
  </si>
  <si>
    <t>Casa Ecológica de los animales (CEA)</t>
  </si>
  <si>
    <t>Porcentaje de avance de obras de construcción Casa Ecológica de los Animales (CEA)</t>
  </si>
  <si>
    <t>Documento (en formato word)   de avance de obras.</t>
  </si>
  <si>
    <t xml:space="preserve">Estrategia de regulación para la protección y el bienestar animal
</t>
  </si>
  <si>
    <t>Porcentaje de avance de la estrategia de regulación para la protección y el bienestar Animal</t>
  </si>
  <si>
    <t>Subdirección de cultura ciudadana y gestión del conocimiento</t>
  </si>
  <si>
    <t>Documento (en formato word)   de avance de la estrategia</t>
  </si>
  <si>
    <t>Observatorio Distrital de Protección y Bienestar Animal</t>
  </si>
  <si>
    <t>Porcentaje de ejecución del Plan de Acción del Observatorio Distrital de Protección y Bienestar Animal</t>
  </si>
  <si>
    <t>Matriz de plan de acción con la ejecución de las actividades proyectadas.</t>
  </si>
  <si>
    <t>Estrategias de fomento a la investigación para la protección y bienestar animal</t>
  </si>
  <si>
    <t>Número de productos de investigación desarrollados en las estrategias de fomento a la investigación en protección y bienestar animal.</t>
  </si>
  <si>
    <t>Productos de investigación</t>
  </si>
  <si>
    <t>Convenios para el fomento de la investigación en protección y bienestar animal</t>
  </si>
  <si>
    <t>Número de convenios para el fomento de la investigación para la protección y bienestar animal ejecutados</t>
  </si>
  <si>
    <t>Acta con documento técnico soporte donde se evidencien las alianzas y compromisos establecidos.</t>
  </si>
  <si>
    <t xml:space="preserve">Espacios de diálogo, formación o talleres realizados en las Juntas de acción Comunal en torno a la Protección y el Bienestar Animal. </t>
  </si>
  <si>
    <t>Ambiental 
Territorial</t>
  </si>
  <si>
    <t xml:space="preserve">Política Pública  de Acción Comunal para  el Desarrollo de la Comunidad del Distrito Capital 2023- 2034
</t>
  </si>
  <si>
    <t>Número de espacios de diálogo, formación o talleres realizados en las Juntas de acción comunal en torno a la protección y el binestar animal.</t>
  </si>
  <si>
    <t>Acta donde se evidencien los espacios de diálogo, formación o talleres realizados en las Juntas de acción comunal.</t>
  </si>
  <si>
    <t>Estrategia de atención integral para animales en la ruralidad.</t>
  </si>
  <si>
    <t>Política Pública de Ruralidad 2023-2038</t>
  </si>
  <si>
    <t>Sumatoria de animales atendidos  en la estretegia de atención integral para animales en la ruralidad</t>
  </si>
  <si>
    <t>Base de datos en formato excel donde se encuentra la territorialización, especie, mes y observaciones (veredas / centros poblados)</t>
  </si>
  <si>
    <t>Capacitación con enfoque rural en temas de protección y bienestar animal a ULATAS.</t>
  </si>
  <si>
    <t xml:space="preserve">Sumatoria de número de capacitaciones realizadas a los colaboradores de las Unidades Locales de Asistencia Técnica Agropecuaria y Ambiental - ULATAS </t>
  </si>
  <si>
    <t xml:space="preserve">Informes de capacitaciones realizadas a los colaboradores de las Unidades Locales de Asistencia Técnica Agropecuaria y Ambiental - ULATAS </t>
  </si>
  <si>
    <t>Procesos pedagógicos sobre tenencia responsable, respeto y buen trato de animales de compañía.</t>
  </si>
  <si>
    <t>Poblacional</t>
  </si>
  <si>
    <t>Política Pública Distrital para el Fenómeno De Habitabilidad en Calle 2015-2025</t>
  </si>
  <si>
    <t>Número de jornadas pedagógicas sobre los derechos de los animales y la tenencia responsable de animales de compañia realizadas.</t>
  </si>
  <si>
    <t>Base de datos con el número de jornadas pedagógicas sobre los derechos de los animales y la tenencia responsable de animales de compañia realizadas.</t>
  </si>
  <si>
    <t>Brigadas de atención veterinaria "Huellitas de la Calle".</t>
  </si>
  <si>
    <t>Número de animales atendidos  en brigadas de atención veterinaria " Huellitas de la calle "</t>
  </si>
  <si>
    <t>Acciones de atención integral para animales en  Unidades de servicios del distrito en las que acceden población habitante de calle con animales de compañía.</t>
  </si>
  <si>
    <t xml:space="preserve">Número de animales atendidos en acciones de atención integral para animales en Unidades de servicios del Distrito en las que acceden población habitante de calle con animales de compañia. </t>
  </si>
  <si>
    <t>Base de datos en formato excel donde se encuentra el número de animales atendidos  por unidades de servicios.</t>
  </si>
  <si>
    <t>Iniciativas juveniles apoyadas para la protección y bienestar animal que fomente el conocimiento, la participación y la movilización social, en el marco del Servicio Social Estudiantil.</t>
  </si>
  <si>
    <t>Poblacional; Territorial</t>
  </si>
  <si>
    <t xml:space="preserve">Política Pública Distrital de Juventud 2019–2030
</t>
  </si>
  <si>
    <t>Número de iniciativas juveniles apoyadas por el Intituto Distrital de protección y bienestar animal  en el marco del Servicio Social Estudiantil/Número de iniciativas juveniles presentadas para ejecución  en el marco del Servicio Social Estudiantil)*100</t>
  </si>
  <si>
    <t>Base de datos con el número de iniciativas juveniles apoyadas por el Intituto Distrital de protección y bienestar animal  en el marco del Servicio Social Estudiantil</t>
  </si>
  <si>
    <t>Intervenciones en el espacio público orientadas a mejorar las condiciones de su uso, goce y disfrute para la convivencia interespecie en el marco de la campaña pisa el freno.</t>
  </si>
  <si>
    <t xml:space="preserve">Política Pública Distrital de Espacio Público 2019-2038
</t>
  </si>
  <si>
    <t>Número de intervenciones en el espacio público orientadas a mejorar las condiciones de su uso, goce y disfrute para la convivencia interespecie en el marco de la campaña pisa el freno.</t>
  </si>
  <si>
    <t>Base de datos con el número de intervenciones en el espacio público orientadas a mejorar las condiciones de su uso, goce y disfrute para la convivencia interespecie en el marco de la campaña pisa el freno.</t>
  </si>
  <si>
    <t>Implementación de la campaña de tenencia responsable de animales de compañía “Correa Segura”.</t>
  </si>
  <si>
    <t xml:space="preserve">Política Pública del Peatón, en Bogotá Primero el peatón 2023-2035
</t>
  </si>
  <si>
    <t>Sumatoria de performances realizados en zonas priorizadas de la ciudad para sensibilizar a la ciudadania sobre la importancia del uso de la correa al transitar por el espacio público con un animal de compañia.</t>
  </si>
  <si>
    <t>Informe con los performances realizados en zonas priorizadas de la ciudad para sensibilizar a la ciudadania sobre la importancia del uso de la correa al transitar por el espacio público con un animal de compañia.</t>
  </si>
  <si>
    <t>Estrategia de atención integral de fauna doméstica en la Kumpania Rrom concertado con la instancia consultiva  Rrom de Bogotá​.</t>
  </si>
  <si>
    <t>Ambiental 
Poblacional 
Diferencial</t>
  </si>
  <si>
    <t xml:space="preserve">Política Pública para y del Pueblo Rrom en Bogotá D.C. 2024-2036
</t>
  </si>
  <si>
    <t>Sumatorias de jornadas de atención integral para animales de compañia en la Kumpania Rrom realizadas.</t>
  </si>
  <si>
    <t>Base de datos en formato excel donde se encuentra la territorialización, especie, mes y observaciones (número de atenciones realizadas al pueblo Rrom)</t>
  </si>
  <si>
    <t>Estrategia Pedagógica en temas de protección y bienestar animal para la Kumpania Rrom  en concertación con la instancia consultiva Rrom y su normativa Vigente.</t>
  </si>
  <si>
    <t>Poblacional 
Diferencial</t>
  </si>
  <si>
    <t>(Número de actividades pedagógicas realizadas para la implementación de la estrategia pedagógica en temas de protección y bienestar animal/ número de actividades pedagógicas programadas para la ejecución de la estrategia pedagógica en temas de protección y bienestar animal)*100</t>
  </si>
  <si>
    <t>Informe con las actividades pedagógicas realizadas para la implementación de la estrategia pedagógica en temas de protección y bienestar animal</t>
  </si>
  <si>
    <t>Investigaciones  de educación ambiental.</t>
  </si>
  <si>
    <t>Ambiental 
Territorial
Poblacional-Diferencial, Género</t>
  </si>
  <si>
    <t xml:space="preserve">Política Pública Distrital de Educación Ambiental 2019-2030
</t>
  </si>
  <si>
    <t>Sumatoria de artículos de educación ambiental publicados en revistas indexadas.</t>
  </si>
  <si>
    <t>Se encuentra a la espera de orientaciones frente a la participación como corresponsables de la meta</t>
  </si>
  <si>
    <t xml:space="preserve">Herramientas pedagógicas de educación ambiental.
</t>
  </si>
  <si>
    <t>Sumatoria de herramientas pedagógicas de educación ambiental elaboradas.</t>
  </si>
  <si>
    <t>Informe de herramientas pedagógicas de educación ambiental elaboradas.</t>
  </si>
  <si>
    <t xml:space="preserve">Publicaciones en educación ambiental.
</t>
  </si>
  <si>
    <t>Ambiental 
Territorial
Poblacional-Diferencial</t>
  </si>
  <si>
    <t xml:space="preserve">Número de publicaciones en educación ambiental.
</t>
  </si>
  <si>
    <t xml:space="preserve">Informe de publicaciones en educación ambiental.
</t>
  </si>
  <si>
    <t>Lineamientos técnicos de inclusión del enfoque étnico diferencial palenquero diseñado e implementado en los  planes, programas y proyectos del Sector Ambiente, en concertación y  con participación del espacio autónomo palenquero Kuagro Mona ri Palenge andi Bakatá.</t>
  </si>
  <si>
    <t>Procesos de formación ambiental con enfoques de género y diferencial.</t>
  </si>
  <si>
    <t>Género
Diferencial
Derechos Humanos de las Mujeres</t>
  </si>
  <si>
    <t xml:space="preserve">Política Pública de Mujeres y Equidad de Género 2020-2030
</t>
  </si>
  <si>
    <t>Sumatoria de personas participantes en procesos de formación ambiental.</t>
  </si>
  <si>
    <t>Base de datos con el reporte de las actividades realizadas en el marco de las manzanas del cuidadao.</t>
  </si>
  <si>
    <t>Semillero de Investigación Género, protección y bienestar animal.</t>
  </si>
  <si>
    <t>Sumatoria de productos de investigación generados en el Semillero de Investigación Género, Protección y Bienestar Animal</t>
  </si>
  <si>
    <t>Productos generados desde el semillero</t>
  </si>
  <si>
    <t>Procesos de participación ciudadana ambiental con mujeres, en sus diferencias y diversidad.</t>
  </si>
  <si>
    <t>Sumatoria de mujeres, en sus diferencias y diversidad, que participan en procesos cudadanos ambientales.</t>
  </si>
  <si>
    <t>Acta de los diálogos zoolidarios</t>
  </si>
  <si>
    <t>Jornadas de inducción y reinducción anuales realizadas en las entidades del Distrito para la difusión de la PPLGBTI y sus enfoques.</t>
  </si>
  <si>
    <t>Derechos, poblacional diferencial</t>
  </si>
  <si>
    <t xml:space="preserve">Política Pública LGBTI, identidades de género y orientaciones sexuales en el D.C. 2021-2032
</t>
  </si>
  <si>
    <t>Sumatoria de servidoras y servidores de las entidades del Distrito que participan en jornadas de inducción y reinducción que incluyen información sobre la PPLGBTI y sus enfoques.</t>
  </si>
  <si>
    <t>Acta con descripción de la jornada y listas de asistencia.</t>
  </si>
  <si>
    <t>Actividades implementadas en el marco de la Estrategia de Ambientes Laborales Inclusivos.</t>
  </si>
  <si>
    <t>Sumatoria de actividades implementadas anualmente en el marco de la Estrategia de Ambientes laborales inclusivos.</t>
  </si>
  <si>
    <t xml:space="preserve">Piezas elaboradas y difundidas, de manera digital o impresa, de acuerdo con los lineamientos de la estrategia Ambientes Laborales Inclusivos.
</t>
  </si>
  <si>
    <t>Sumatoria  de piezas elaboradas y difundidas anualmente en el
marco de la estrategia ALI.</t>
  </si>
  <si>
    <t>Piezas publicadas.</t>
  </si>
  <si>
    <t>Plan de trabajo para fortalecer la capacitación y promover la vinculación laboral de mujeres y hombres trans en los quince sectores de la administración distrital.</t>
  </si>
  <si>
    <t xml:space="preserve">Porcentaje de los sectores de la administración distrital con un plan anual para fortalecer la  capacitación y la vinculación laboral de mujeres y hombres trans 
</t>
  </si>
  <si>
    <t>Actividades de educación ambiental realizadas desde la Secretaría Distrital de Ambiente dirigidas a personas de los sectores LGBTI</t>
  </si>
  <si>
    <t>Poblacional-diferencial; territorial; de género</t>
  </si>
  <si>
    <t>Sumatoria de actividades de educación ambiental realizadas desde el sector ambiente, para personas de los sectores LGBTI dirigidas a proteger sus derechos.</t>
  </si>
  <si>
    <t>Informe con las  actividades de educación ambiental realizadas desde el sector ambiente, para personas de los sectores LGBTI dirigidas a proteger sus derechos.</t>
  </si>
  <si>
    <t xml:space="preserve">Encuesta Distrital de Cambio Cultural de la PPLGBTI </t>
  </si>
  <si>
    <t>Sumatoria de ciudadanos-as que atiende la entidad del Distrito que participan en la encuesta de la estrategia de cambio cultural.</t>
  </si>
  <si>
    <t xml:space="preserve">Para la vigencia del 2025 no se realizará esta encuesta.
</t>
  </si>
  <si>
    <t xml:space="preserve">Implementación de la Estrategia de Cambio Cultural de la política pública a través de actividades dirigidas a las y los servidores públicos y a la ciudadanía que atienden orientadas a dar a conocer y divulgar la estrategia distrital de cambio cultural.
</t>
  </si>
  <si>
    <t>Sumatoria de ciudadanas y servidores públicos que participan en las actividades anuales que se realizan en las entidades del Distrito para dar a conocer la divulgación de la estrategia de cambio cultural de la PPLGBTI.</t>
  </si>
  <si>
    <t xml:space="preserve">Informe de actividades anuales que se realizan en las entidades del Distrito para dar a conocer la divulgación de la estrategia de cambio cultural de la PPLGBTI.
</t>
  </si>
  <si>
    <t>Festivales por la Igualdad orientados a promover una cultura libre de discriminación por orientación sexual e identidad de género.</t>
  </si>
  <si>
    <t>Sumatoria de Festivales por la Igualdad orientados a promover una cultura libre de discriminación por orientación sexual e identidad de género.</t>
  </si>
  <si>
    <t xml:space="preserve">Informe de festivales por la igualdad realizados.
</t>
  </si>
  <si>
    <t xml:space="preserve">Piezas elaboradas y difundidas, de manera digital e impresa, de acuerdo con los lineamientos de la Estrategia de Cambio Cultural establecidos por la Dirección de Diversidad Sexual </t>
  </si>
  <si>
    <t xml:space="preserve">Sumatoria de piezas elaboradas y difundidas anualmente por las entidades del Distrito en
el marco de la estrategia distrital de Cambio Cultural de la PPLGBTI. </t>
  </si>
  <si>
    <t>Piezas divulgadas.</t>
  </si>
  <si>
    <t>PLAN / POLÍTICA GYD</t>
  </si>
  <si>
    <t>Elaboración y aprobación del Plan de Bienestar Social e Incentivos - 2025</t>
  </si>
  <si>
    <t xml:space="preserve">4. Talento humano </t>
  </si>
  <si>
    <t>SGC- Talento Humano</t>
  </si>
  <si>
    <t xml:space="preserve">Plan Plan de Bienestar Social e Incentivos - 2025, aprobado por el CGyD y publicacón en sede electrónica </t>
  </si>
  <si>
    <t>Socialización del  Salario Emocional</t>
  </si>
  <si>
    <t>30/02/2025</t>
  </si>
  <si>
    <t>Difusión de una pieza gráfica sobre salario emocional a los servidores públicos, realizada mediante correo electrónico</t>
  </si>
  <si>
    <t>Jornada de sensibilización: Comunicación no sexista y lenguaje incluyente con enfoques de género y diferencial</t>
  </si>
  <si>
    <r>
      <t xml:space="preserve">SGC - Talento Humano, en articulación con </t>
    </r>
    <r>
      <rPr>
        <b/>
        <sz val="10"/>
        <color rgb="FF000000"/>
        <rFont val="Arial"/>
        <family val="2"/>
      </rPr>
      <t xml:space="preserve">SDM </t>
    </r>
  </si>
  <si>
    <t xml:space="preserve">Acta y listado de asistencia </t>
  </si>
  <si>
    <t>Jornada de sensibilización: Introducción al enfoque de género y diferencial: hablemos sobre estereotipos y roles: Liderazgos de las Mujeres</t>
  </si>
  <si>
    <r>
      <t xml:space="preserve">SGC - Talento Humano, en articulación con </t>
    </r>
    <r>
      <rPr>
        <b/>
        <sz val="10"/>
        <color rgb="FF000000"/>
        <rFont val="Arial"/>
        <family val="2"/>
      </rPr>
      <t>SDM</t>
    </r>
    <r>
      <rPr>
        <sz val="10"/>
        <color rgb="FF000000"/>
        <rFont val="Arial"/>
        <family val="2"/>
      </rPr>
      <t xml:space="preserve"> </t>
    </r>
  </si>
  <si>
    <t>Jornada de sensibilización: Cuidado Menstrual</t>
  </si>
  <si>
    <r>
      <t xml:space="preserve">SGC - Talento Humano, en articulación con </t>
    </r>
    <r>
      <rPr>
        <b/>
        <sz val="10"/>
        <color rgb="FF000000"/>
        <rFont val="Arial"/>
        <family val="2"/>
      </rPr>
      <t>SDM</t>
    </r>
  </si>
  <si>
    <t>Jornada de sensibilización: Estrategias para la atención a personas con diversidades funcionales Primer Semestre</t>
  </si>
  <si>
    <r>
      <t xml:space="preserve">SGC - Talento Humano, en articulación </t>
    </r>
    <r>
      <rPr>
        <b/>
        <sz val="10"/>
        <color rgb="FF000000"/>
        <rFont val="Arial"/>
        <family val="2"/>
      </rPr>
      <t>con entidad externa (SDIS O INSOR)</t>
    </r>
  </si>
  <si>
    <t xml:space="preserve">Jornada de sensibilización: Estrategias para la atención a personas con diversidades funcionales Segundo Semestre </t>
  </si>
  <si>
    <t>Jornada de Sensibilización: derecho a una vida libre de violencias:
-Impacto de la violencia de género en mujeres y niñas
-Comunicación asertiva con enfoque de género para ambientes laborales saludables: técnicas de resolución de conflictos que respeten la diversidad y promuevan la equidad.</t>
  </si>
  <si>
    <r>
      <t xml:space="preserve">Conmemoración del día de cumpleaños al funcionariado del IDPYBA. - </t>
    </r>
    <r>
      <rPr>
        <b/>
        <sz val="10"/>
        <color rgb="FF000000"/>
        <rFont val="Arial"/>
        <family val="2"/>
      </rPr>
      <t>mensual</t>
    </r>
    <r>
      <rPr>
        <sz val="10"/>
        <color rgb="FF000000"/>
        <rFont val="Arial"/>
        <family val="2"/>
      </rPr>
      <t xml:space="preserve">
 </t>
    </r>
  </si>
  <si>
    <t>SGC - Talento Humano</t>
  </si>
  <si>
    <t xml:space="preserve">Acta, listado de asistencia y memorando de satisfacción </t>
  </si>
  <si>
    <t>Conmemoración del día del trabajo digno y decente</t>
  </si>
  <si>
    <t>Acta y listado de asistencia</t>
  </si>
  <si>
    <t>Conmemoración del Día Nacional de la y el Servidor Público</t>
  </si>
  <si>
    <t>Conmemoración día de la mujer</t>
  </si>
  <si>
    <t>Acta, listado de asistencia y memorando de satisfacción</t>
  </si>
  <si>
    <t>Conmemoración  día del hombre</t>
  </si>
  <si>
    <t>Conmemoración día de la madre</t>
  </si>
  <si>
    <t>Entrega de reconocimiento día del padre</t>
  </si>
  <si>
    <t xml:space="preserve">Conmemoración cumpleaños del IDPYBA </t>
  </si>
  <si>
    <t>Difusión de pieza gráfica conmemorativa, por medio de correo elelctrónico</t>
  </si>
  <si>
    <t>Conmemoración día de amor y amistad</t>
  </si>
  <si>
    <t xml:space="preserve">Halloween,actividad para los hijos e hijas del personal del IDPYBA </t>
  </si>
  <si>
    <t xml:space="preserve">Registro Fotográfico </t>
  </si>
  <si>
    <t>Celebración de Novenas Navideñas</t>
  </si>
  <si>
    <t>Difusión de pieza gráfica y registro fotográfico</t>
  </si>
  <si>
    <t xml:space="preserve">En cumplimiento del Decreto 610 de 2022, incentivos no pecuniarios a la innovación y buenas prácticas en materia de cumplimiento normativo y lucha anticorrupción. </t>
  </si>
  <si>
    <t xml:space="preserve">5. Integridad </t>
  </si>
  <si>
    <t>Difusión de correo electrónico</t>
  </si>
  <si>
    <t xml:space="preserve">Bono navideño:reconocimiento a las y os hijos del funcionariado menores de 13 años </t>
  </si>
  <si>
    <t>Feria de servicios: acompañamiento de diferentes entidades - Primer semestre</t>
  </si>
  <si>
    <t>Difusión de correo electrónico  y registro fotográfico</t>
  </si>
  <si>
    <t>Feria de servicios: acompañamiento de diferentes entidades - segundo semestre</t>
  </si>
  <si>
    <t xml:space="preserve">Socialización de: convenios y alianzas </t>
  </si>
  <si>
    <r>
      <t xml:space="preserve">Socialización: visitas de Asesor(a) de Compensar - </t>
    </r>
    <r>
      <rPr>
        <b/>
        <sz val="10"/>
        <color rgb="FF000000"/>
        <rFont val="Arial"/>
        <family val="2"/>
      </rPr>
      <t>mensual</t>
    </r>
  </si>
  <si>
    <r>
      <t xml:space="preserve">Conmemoración de efemérides y fechas especiales  - </t>
    </r>
    <r>
      <rPr>
        <b/>
        <sz val="10"/>
        <color rgb="FF000000"/>
        <rFont val="Arial"/>
        <family val="2"/>
      </rPr>
      <t>mensual</t>
    </r>
  </si>
  <si>
    <t xml:space="preserve">Campaña para el manejo del tiempo - primer semestre </t>
  </si>
  <si>
    <t xml:space="preserve">Campaña para el manejo del tiempo - segundo semestre </t>
  </si>
  <si>
    <t>Jornada de sensibilización: Semana de la Lactancia Materna</t>
  </si>
  <si>
    <t>Jornada de Promoción: Programa
Servimos</t>
  </si>
  <si>
    <t>Campañas de socialización e interiorización del Código de Integridad - primer semestre, primera sesión</t>
  </si>
  <si>
    <t>SGC– Talento Humano y Equipo de Gestoras(es) de Integridad</t>
  </si>
  <si>
    <t xml:space="preserve">Acta y  evidencias visuales (piezas gráficas, correos, wallpaper, entre otros)  </t>
  </si>
  <si>
    <t>Campañas de socialización e interiorización del Código de Integridad - primer semestre, segunda sesión</t>
  </si>
  <si>
    <t>Campañas de socialización e interiorización del Código de Integridad - primer semestre, tercera sesión</t>
  </si>
  <si>
    <t>Campañas de socialización e interiorización del Código de Integridad - segundo semestre, cuarta sesión</t>
  </si>
  <si>
    <t>Actividad de promoción del uso de la bicicleta - Primer semestre</t>
  </si>
  <si>
    <t>Actividad de promoción del uso de la bicicleta - Segundo semestre</t>
  </si>
  <si>
    <t>Talleres de desarrollo personal y profesional enfocados en temas como manejo del estrés, liderazgo, resiliencia y trabajo en equipo. Primer semestre</t>
  </si>
  <si>
    <t>Talleres de desarrollo personal y profesional enfocados en temas como manejo del estrés, liderazgo, resiliencia y trabajo en equipo. Segundo semestre</t>
  </si>
  <si>
    <t>Charlas que desarrollen temas tales como: la importancia del sueño en la salud mental, Cómo prevenir el burnout. Primer semestre</t>
  </si>
  <si>
    <t>SGC – Talento Humano
Bienestar - Riesgo Psicosocial</t>
  </si>
  <si>
    <t>Charlas que desarrollen temas tales como: la importancia del sueño en la salud mental, Cómo prevenir el burnout. Segundo semestre</t>
  </si>
  <si>
    <t xml:space="preserve">Campañas de relajación mental y control de la respiración - primer semestre </t>
  </si>
  <si>
    <t xml:space="preserve">Campañas de relajación mental y control de la respiración - segundo semestre </t>
  </si>
  <si>
    <t>Campañas de prevención del suicidio- primer semestre</t>
  </si>
  <si>
    <t xml:space="preserve">Acta de las campañas y registros visuales (piezas gráficas, correos, wallpaper, entre otros)  </t>
  </si>
  <si>
    <t>Campañas de prevención del suicidio - segundo semestre</t>
  </si>
  <si>
    <t xml:space="preserve">Jornada de socialización:Mitos y verdades sobre la salud mental </t>
  </si>
  <si>
    <t xml:space="preserve">Torneo deportivo, primera sesión </t>
  </si>
  <si>
    <t xml:space="preserve">Torneo deportivo, segunda sesión </t>
  </si>
  <si>
    <t xml:space="preserve">Torneo deportivo, tercera sesión </t>
  </si>
  <si>
    <t xml:space="preserve">Jornadas de Prevención del sedentarismo, primera sesión </t>
  </si>
  <si>
    <t xml:space="preserve">Jornadas de Prevención del sedentarismo, segunda sesión </t>
  </si>
  <si>
    <t xml:space="preserve">Jornadas de Prevención del sedentarismo, tercera sesión </t>
  </si>
  <si>
    <t xml:space="preserve">Jornadas de Prevención del sedentarismo, cuarta sesión </t>
  </si>
  <si>
    <t>Café para conversar e inspirar con el Director General - primer semestre</t>
  </si>
  <si>
    <t>Café para conversar e inspirar con el Director General - segundo semestre</t>
  </si>
  <si>
    <t xml:space="preserve">Eventos culturales: Tarde de películas- primer semestre </t>
  </si>
  <si>
    <t>Eventos culturales: Tarde de películas- segundo semestre</t>
  </si>
  <si>
    <t xml:space="preserve">Día de acompañamiento con los animales de la UCA </t>
  </si>
  <si>
    <t>Encuentros transversales - visibilización experiencias laborales de las diferentes dependencias - primera sesión</t>
  </si>
  <si>
    <t>Encuentros transversales - visibilización experiencias laborales de las diferentes dependencias - segunda sesión</t>
  </si>
  <si>
    <t>Encuentros transversales - visibilización experiencias laborales de las diferentes dependencias - tercera sesión</t>
  </si>
  <si>
    <r>
      <t xml:space="preserve">Remisión de mensajes de refuerzo positivo para el bienestar laboral - </t>
    </r>
    <r>
      <rPr>
        <b/>
        <sz val="10"/>
        <color rgb="FF000000"/>
        <rFont val="Arial"/>
        <family val="2"/>
      </rPr>
      <t>Mensual</t>
    </r>
  </si>
  <si>
    <t>Difusión correo electrónico</t>
  </si>
  <si>
    <t>Prevención de acoso sexual y acoso sexual laboral</t>
  </si>
  <si>
    <t>Desafío Musical</t>
  </si>
  <si>
    <t xml:space="preserve">Día de la Familia </t>
  </si>
  <si>
    <t>Actividades lúdico-recreativas con las y los hijos del funcionariado</t>
  </si>
  <si>
    <t>Cierre de gestión 2025, reconocminiento pecuniarios y/o no pecuniarios</t>
  </si>
  <si>
    <t>Entrega de bonos Acuerdo Sindical 2023</t>
  </si>
  <si>
    <t>Instrumentos Archivísticos: Socialización de Instrumentos Archivísticos: PINAR, PGD, PROGRAMAS ESPECÍFICOS, CCD, TRD, TCA, BANTER, FUID</t>
  </si>
  <si>
    <t>SGC- Talento Humano y Gestión Documental</t>
  </si>
  <si>
    <t xml:space="preserve">Acta y listado de asitencia </t>
  </si>
  <si>
    <t>Transferencia Documental Primaria</t>
  </si>
  <si>
    <t>Acta y listado de asitencia</t>
  </si>
  <si>
    <t>Diligenciamiento de Formato Único de Inventario FUID</t>
  </si>
  <si>
    <t>Aplicación de Tablas de Retención Documental</t>
  </si>
  <si>
    <t>Clasificación y Ordenación Documental</t>
  </si>
  <si>
    <t>Diligenciamiento de hoja de control y testigo documental</t>
  </si>
  <si>
    <t>Gestión y Manejo de Documentos Electrónicos</t>
  </si>
  <si>
    <t>Ley 1952 de 2019: Socialización de la caracterización del proceso disciplinario del IDPYBA</t>
  </si>
  <si>
    <t>SGC- Talento Humano y Oficina de Control Disciplinario Interno</t>
  </si>
  <si>
    <t>Código de integridad: ¿Conoces nuestro Código de Integridad?</t>
  </si>
  <si>
    <t>Subdirección de Gestión Corporativa – Talento Humano y Gestores(as) de Integridad</t>
  </si>
  <si>
    <t xml:space="preserve">Estrategia para gestión preventiva de los conflictos de interés </t>
  </si>
  <si>
    <t>Control Inteno y /o OJ</t>
  </si>
  <si>
    <t>Curso de Integridad, Transparencia  y Lucha Contra la Corrupción ofrecido por el DAFP.</t>
  </si>
  <si>
    <t>Subdirección de Gestión Corporativa – Talento Humano</t>
  </si>
  <si>
    <t xml:space="preserve">Difusión por correo ectrónico a las y los servidores públicos </t>
  </si>
  <si>
    <t>Socialización de la Circular vigente de la actualización de la declaración de bienes y rentas, así como el de conflicto de intereses en el aplicativo SIDEAP.</t>
  </si>
  <si>
    <t>Reforma Tributaria</t>
  </si>
  <si>
    <t xml:space="preserve">Entidad Externa </t>
  </si>
  <si>
    <t>Ley 2381 de 2024: Reforma Pensional</t>
  </si>
  <si>
    <t>Primera Jornada de: Inducción y reinducción</t>
  </si>
  <si>
    <t>Segunda Jornada de: Inducción y reinducción</t>
  </si>
  <si>
    <t>Tercera Jornada de: Inducción y reinducción</t>
  </si>
  <si>
    <t>Cuarta Jornada de: Inducción y reinducción</t>
  </si>
  <si>
    <t>Socialización de componentes y elaboración de las cuentas de cobro Contratistas</t>
  </si>
  <si>
    <t>Subdirección de Gestión Corporativa – Talento Humano y Financiera</t>
  </si>
  <si>
    <t>Socialización de componentes y elaboración de las cuentas de cobro Proveedores</t>
  </si>
  <si>
    <t>Sensibilización Procesos y procedimientos Recursos Fisco y Almacén</t>
  </si>
  <si>
    <t>Subdirección de Gestión Corporativa – Talento Humano y Recursos Físicos</t>
  </si>
  <si>
    <t>Sensibilización sobre la directiva 005 (Ambientes Laborales Inclusivos)/ Contratación con Enfoque de Género</t>
  </si>
  <si>
    <t>Secretaría Distrital de Ambiente - Alcaldía Mayor de Bogotá</t>
  </si>
  <si>
    <t>Jornada de sensibilización:enfoque de género y su importancia en la gestión pública:</t>
  </si>
  <si>
    <t>Subdirección de Gestión Corporativa –
Secretaria Distrital de la Mujer</t>
  </si>
  <si>
    <t>Talle Enfoque de Género y Diversidad en la Unidad de Cuidado Animal (UCA)</t>
  </si>
  <si>
    <t>Sensibilización sobre Masculinidades responsables</t>
  </si>
  <si>
    <t>Taller sobre Estrategias para integrar el enfoque de género y diferencial en proyectos de bienestar animal</t>
  </si>
  <si>
    <t>Sensibilización sobre Derecho a la Participación Ciudadana y Género</t>
  </si>
  <si>
    <t>Sensibilización sobre Cuidado de Animales de compañía y género</t>
  </si>
  <si>
    <t>Evento sobre Violencia de género y su impacto en el bienestar animal</t>
  </si>
  <si>
    <t xml:space="preserve">Rendición de cuentas </t>
  </si>
  <si>
    <t xml:space="preserve">Externa - Función Pública o Veeduría </t>
  </si>
  <si>
    <t>Derecho de autor, internet y software</t>
  </si>
  <si>
    <t>Dirección Nacional de Derecho de Autor</t>
  </si>
  <si>
    <t>Contrato realidad y estabilidad reforzada, componetes importantes en la supervisión y apoyo a la supervisión de los contratos del IDPYBA</t>
  </si>
  <si>
    <t xml:space="preserve">Oficina Jurídica </t>
  </si>
  <si>
    <t>Marco normativo para la actuación del IDPYBA en los operativos en los que participa</t>
  </si>
  <si>
    <t>Centro de Atención Jurídica para la Protección y Bienestar Animal</t>
  </si>
  <si>
    <t>Fortalecimiento del valor público</t>
  </si>
  <si>
    <t>Subdirección de Gestión Corporativa - Talento Humano -  Equipo de gestoras de integridad</t>
  </si>
  <si>
    <t xml:space="preserve">Capacitación de ruta de atención y denuncia a traves de nuestros canales de atención. Primer semestre </t>
  </si>
  <si>
    <t xml:space="preserve">Subdirección de Atención a la Fauna </t>
  </si>
  <si>
    <t xml:space="preserve">Capacitación de ruta de atención y denuncia a traves de nuestros canales de atención. Segundo semestre </t>
  </si>
  <si>
    <t>Socialización de como atendemos los casos por presunto maltrato animal- Primer semestre</t>
  </si>
  <si>
    <t>Socialización de como atendemos los casos por presunto maltrato animal- Segundo semestre</t>
  </si>
  <si>
    <t>Capacitación acerca de la atención de casos a traves del Programa Urgencias Veterinarias</t>
  </si>
  <si>
    <t>Capacitación acerca de la atención de animales sinantrópicos Palomas de Plaza y Enjambres de Abeja Común en el Distrito Capital. Primer semestre</t>
  </si>
  <si>
    <t>Capacitación acerca de la atención de animales sinantrópicos Palomas de Plaza y Enjambres de Abeja Común en el Distrito Capital. Segundo Semestre</t>
  </si>
  <si>
    <t>¿Qué hacemos en nuestra Unidad de Cuidado Animal?. Primer semestre</t>
  </si>
  <si>
    <t>¿Por qué adoptar animales del IDPYBA?. Primer semestre</t>
  </si>
  <si>
    <t>¿Por qué adoptar animales del IDPYBA?. Segundo semestre</t>
  </si>
  <si>
    <t>¿Qué hacemos por los animales de granja y las especies no convecnionales</t>
  </si>
  <si>
    <t xml:space="preserve">MIPG - Dimensiones </t>
  </si>
  <si>
    <t xml:space="preserve">Oficina Asesora de Planeación </t>
  </si>
  <si>
    <t>Sensibilización: Ley 1755. Primer semestre</t>
  </si>
  <si>
    <t>Sensibilización: Ley 1755. Segundo semestre</t>
  </si>
  <si>
    <t>Veeduria ciudadana</t>
  </si>
  <si>
    <t>Entidad Externa - Veeduria Distrital</t>
  </si>
  <si>
    <t>Transparencia y acceso a la información pública.</t>
  </si>
  <si>
    <t xml:space="preserve">Ciberseguridad -Política de Seguridad de la Información </t>
  </si>
  <si>
    <t>Subdirección de Gestión Corporativa – Tecnología</t>
  </si>
  <si>
    <t xml:space="preserve">Ciberseguridad -Políticas especificas de Seguridad de la Información </t>
  </si>
  <si>
    <t xml:space="preserve">Política de Gobierno Digital  </t>
  </si>
  <si>
    <t xml:space="preserve">Ciberseguridad - política de Protección de datos personales </t>
  </si>
  <si>
    <t xml:space="preserve">Gobierno Digital - Registro Nacional de Base de datos </t>
  </si>
  <si>
    <t>Ciberseguridad - Gestión de Incidentes y/o eventos de seguridad de la información</t>
  </si>
  <si>
    <t>Herramientas Ofimáticas - sensibilización acerca de Outlook, sharepoint y Onedrive</t>
  </si>
  <si>
    <t xml:space="preserve">Ciberseguridad backup de la información </t>
  </si>
  <si>
    <t>Inteligencia Artificial Nivel Básico/  Nivel Intermedio</t>
  </si>
  <si>
    <t>Secretaría General y la Alta Consejería Distrital de TIC /Cursos de contenido virtual</t>
  </si>
  <si>
    <t>Correo electrónico: socialización contenidos virtuales Bogotá aprende TIC</t>
  </si>
  <si>
    <t xml:space="preserve">Capacitaciones: Acuerdo Sindical 2024, conforme al presupuesto: - Elaboración y medición de indicadores para evaluación de metas.
- Presupuesto y finanzas públicas.
- Estructuración de procesos de contratación pública </t>
  </si>
  <si>
    <t xml:space="preserve">Entidad externa </t>
  </si>
  <si>
    <t>Difucsión de Correo electronico</t>
  </si>
  <si>
    <t>Capacitaciones: Acuerdo Sindical 2024, conforme al presupuesto:- Atención al ciudadano y manejo de personas conflictivas.
- Gerencia de proyectos de inversión pública 
- Industria4.0
- Supervisiones contratos</t>
  </si>
  <si>
    <t>Elaboración de Estudios Previos</t>
  </si>
  <si>
    <t xml:space="preserve">Subdirección de Gestión Corporativa – Contractual </t>
  </si>
  <si>
    <t xml:space="preserve">Prevención de Riesgos en Contratos  </t>
  </si>
  <si>
    <t>Subdirección de Gestión Corporativa – Contractual y Oficina Jurídica</t>
  </si>
  <si>
    <t>Cierre y Liquidación de Contratos</t>
  </si>
  <si>
    <t xml:space="preserve">Contabilidad Pública </t>
  </si>
  <si>
    <t>Normas internacionales de información financiera para el sector publico</t>
  </si>
  <si>
    <t xml:space="preserve">PAC y Ejecución Presupuestal </t>
  </si>
  <si>
    <t>Subdirección de Gestión Corporativa - Financiera</t>
  </si>
  <si>
    <t>Primera jornada de: Negociación Colectiva y sindicalismo</t>
  </si>
  <si>
    <t>Segunda jornada de: Negociación Colectiva y sindicalismo</t>
  </si>
  <si>
    <t>Capacitación de: Ley 1960 de 2019</t>
  </si>
  <si>
    <t>Socialización curso: Competencias Comportamentales para Directivos</t>
  </si>
  <si>
    <t>Oferta virtual - Aula del Saber</t>
  </si>
  <si>
    <t>Transformación Creativa del Conflicto</t>
  </si>
  <si>
    <t>Brigadas Emocionales</t>
  </si>
  <si>
    <t>Fundamentos de Inteligencia Emocional</t>
  </si>
  <si>
    <t>Riesgo público: Como actuar en caso de atentados</t>
  </si>
  <si>
    <t>Subdirección de Gestión Corporativa – SST</t>
  </si>
  <si>
    <t>Primera jornada de:Riesgo biológico: Enfermedades Zoonóticas(rabia, leptospira)</t>
  </si>
  <si>
    <t>Primera jornada de: Riesgo biológico: Enfermedades Zoonóticas(rabia, leptospira)</t>
  </si>
  <si>
    <t>Plan de emergencias administrativa: Como actuar en caso de un desastre natural</t>
  </si>
  <si>
    <t>Matriz EPP : Limpieza y uso adecuado EPP</t>
  </si>
  <si>
    <t>Plan de emergencias: Prevención de incendios y manejo de extintores</t>
  </si>
  <si>
    <t xml:space="preserve">Plan de emergencias: Primeros auxilios </t>
  </si>
  <si>
    <t>Seguridad vial: Conductas y comportamientos seguros en la vial</t>
  </si>
  <si>
    <t>Seguridad vial : velocidad y factores
de riesgo</t>
  </si>
  <si>
    <t>Seguridad vial : Atención a víctimas viales(simulacro vial)</t>
  </si>
  <si>
    <t>Seguridad vial: sentidos en todo sentido</t>
  </si>
  <si>
    <t>PVE biomecánico:  Higiene postural</t>
  </si>
  <si>
    <t>Primera jornadade: PVE biomecánico: pausas activas</t>
  </si>
  <si>
    <t>Segunda jornadade: PVE biomecánico: pausas activas</t>
  </si>
  <si>
    <t>Tercera jornadade: PVE biomecánico: pausas activas</t>
  </si>
  <si>
    <t>PVE biomecánico: Manipulación de cargas</t>
  </si>
  <si>
    <t>PVE salud visual : ojo con los ojos</t>
  </si>
  <si>
    <t>PVE cardiovascular: Prevención y factores de riesgo cardiovascular</t>
  </si>
  <si>
    <t>PVE salud auditiva: bájale al volumen, el oído y sus cuidados</t>
  </si>
  <si>
    <t>Programa de orden y aseo</t>
  </si>
  <si>
    <t xml:space="preserve">Riesgo biológico: factores de riesgo y prevencion </t>
  </si>
  <si>
    <t>COPASST:  funciones</t>
  </si>
  <si>
    <t>COPASST: inspecciones</t>
  </si>
  <si>
    <t>COPASST : Investigación de accidentes</t>
  </si>
  <si>
    <t>Primera Jornada: Prevención de accidentes</t>
  </si>
  <si>
    <t>Segunda Jornada: Prevención de accidentes</t>
  </si>
  <si>
    <t>Tercera Jornada: Prevención de accidentes</t>
  </si>
  <si>
    <t>Comité de convivencia laboral : funciones</t>
  </si>
  <si>
    <t>Comité de convivencia laboral: manejo de conflicto</t>
  </si>
  <si>
    <t>Primera jornada PVE cardiovascular: Alimentación saludable</t>
  </si>
  <si>
    <t>Segunda jornada PVE cardiovascular: Alimentación saludable</t>
  </si>
  <si>
    <t>Tercera jornada PVE cardiovascular: Alimentación saludable</t>
  </si>
  <si>
    <t>Plan SST : Inducción y
Reinducción</t>
  </si>
  <si>
    <t xml:space="preserve">Riesgo químico: manejo y exposoción a sustancias químicas </t>
  </si>
  <si>
    <t>Riesgo eléctrico: cuidado con la electricidad</t>
  </si>
  <si>
    <t>Plan estratégico de seguridad vial: Política y plan. Primer semestre</t>
  </si>
  <si>
    <t>Plan estratégico de seguridad vial: Política y plan. Segundo semestre</t>
  </si>
  <si>
    <t>Sistema de gestión SST: Políticas y responsabilidades. Primer semestre</t>
  </si>
  <si>
    <t>Sistema de gestión SST: Políticas y responsabilidades- Segundo semestre</t>
  </si>
  <si>
    <t>Psicosocial: Salud mental en el entorno laboral</t>
  </si>
  <si>
    <t xml:space="preserve">Psicosocial: Liderazgo </t>
  </si>
  <si>
    <t>Psicosocial: Emocionario - Conocimiento de las emociones y su manejo</t>
  </si>
  <si>
    <t>Psicosocial: Fatiga Compasional. Primer semestre</t>
  </si>
  <si>
    <t>Psicosocial: Fatiga Compasional, Segundo semestre</t>
  </si>
  <si>
    <t>Psicosocial: Retroalimentación o feedback</t>
  </si>
  <si>
    <t>Primera Jornada de capacitación Reciclaje</t>
  </si>
  <si>
    <t>Gestión Ambiental</t>
  </si>
  <si>
    <t>Segunda Jornada de capacitación Reciclaje</t>
  </si>
  <si>
    <t>Tercera Jornada de capacitación Reciclaje</t>
  </si>
  <si>
    <t>Cuarta Joranada de capacitación Reciclaje</t>
  </si>
  <si>
    <t xml:space="preserve">Primera Jornada de Ahorro de energía </t>
  </si>
  <si>
    <t xml:space="preserve">Segunda Joranada de Ahorro de energía </t>
  </si>
  <si>
    <t xml:space="preserve">Tercera Joranada de Ahorro de energía </t>
  </si>
  <si>
    <t>Primera Jornada de Ahorro de Agua</t>
  </si>
  <si>
    <t>Segunda Jornada de Ahorro de Agua</t>
  </si>
  <si>
    <t>Tercera Jornada de Ahorro de Agua</t>
  </si>
  <si>
    <t>Compras Públicas Sostenibles Incorporación de Criterios Ambientales en Contrataciones</t>
  </si>
  <si>
    <t xml:space="preserve">Compras Públicas Sostenibles </t>
  </si>
  <si>
    <t>Plástico de un solo uso consumo sostenible, cero papel</t>
  </si>
  <si>
    <t xml:space="preserve">Primera jornada de: Manejo de Residuos Peligrosos </t>
  </si>
  <si>
    <t xml:space="preserve">Segunda jornada de: Manejo de Residuos Peligrosos </t>
  </si>
  <si>
    <t xml:space="preserve">Tercera jornada de: Manejo de Residuos Peligrosos </t>
  </si>
  <si>
    <t xml:space="preserve">Cuarta jornada de: Manejo de Residuos Peligrosos </t>
  </si>
  <si>
    <t xml:space="preserve">jornada de: Practicas Sostenibles </t>
  </si>
  <si>
    <t xml:space="preserve">Realizar la evaluación Inicial del SG SST </t>
  </si>
  <si>
    <t>Profesional SST</t>
  </si>
  <si>
    <t>Formato de evaluación diligenciado</t>
  </si>
  <si>
    <t>Realizar la revisión, actualización (si es necesario)  de la política y los Objetivos del SG-SST, firmada por el representante legal.</t>
  </si>
  <si>
    <t>Profesional SST
COPASST</t>
  </si>
  <si>
    <t>Acta de revisión y documento actualizado y firmado</t>
  </si>
  <si>
    <t xml:space="preserve">Realizar la revisión , actualización o eliminación de los formatos de SST </t>
  </si>
  <si>
    <t xml:space="preserve">listado maestro con los formatos actualizados </t>
  </si>
  <si>
    <t>Actualizar si se generan cambios en la entidad la matriz de Identificación de peligros, evaluación y valoración de los riesgos por cada sede y de acuerdo con la misionalidad del Instituto y socializarla</t>
  </si>
  <si>
    <t xml:space="preserve">Matriz actualizada y correo </t>
  </si>
  <si>
    <t>Revisar  y Actualizar ( si es necesario)  la matriz legal en el SG-SST</t>
  </si>
  <si>
    <t>Matriz actualizada</t>
  </si>
  <si>
    <t>Definir el Plan de Capacitación para el 2026 en SST del Instituto.</t>
  </si>
  <si>
    <t>PIC 2026</t>
  </si>
  <si>
    <t>Realizar seguimiento a los Indicadores del SG-SST (Estructura, Proceso y Resultado), de acuerdo con la periodicidad establecida.</t>
  </si>
  <si>
    <t>Reporte SIDEAP</t>
  </si>
  <si>
    <t>Incluir en la matriz la informacion de Recursos, financieros, humanos y tecnológicos del SG-SST para la vigencia 2026, de conformidad con el presupuesto establecido.</t>
  </si>
  <si>
    <t>Matriz de recursos actualizada</t>
  </si>
  <si>
    <t>Revisar  y actualizar los documentos que se requieran del SG -SST.</t>
  </si>
  <si>
    <t>Documentos actalizados</t>
  </si>
  <si>
    <t>Realizar reuniones con el  COPASST de manera mensual</t>
  </si>
  <si>
    <t>COPASST
Profesional SST</t>
  </si>
  <si>
    <t>Actas de reunión</t>
  </si>
  <si>
    <t>Realizar seguimiento al CCL</t>
  </si>
  <si>
    <t>Correos de seguimiento</t>
  </si>
  <si>
    <t>Socializar las responsabilidades de SST a todos los niveles de la organización</t>
  </si>
  <si>
    <t>Correo de socialización</t>
  </si>
  <si>
    <t>Realizar la rendición  de cuentas ante la dirección de la gestión del SG-SST 2025</t>
  </si>
  <si>
    <t>Acta de reunión</t>
  </si>
  <si>
    <t>Actualizar el perfil socio demográfico y realizar el respectivo informe</t>
  </si>
  <si>
    <t>informe</t>
  </si>
  <si>
    <t xml:space="preserve">Socializar la rendición de cuentas del SG - STT vigencia 2024 con todos los niveles de la organización </t>
  </si>
  <si>
    <t>Pieza gráfica y correo de socialización</t>
  </si>
  <si>
    <t>Realizar exámenes médicos periódicos y/o complentarios según la necesidad que se presente</t>
  </si>
  <si>
    <t xml:space="preserve">Certificado medico ocupacional </t>
  </si>
  <si>
    <t>Enviar los perfiles de cargo a la IPS de exámenes médicos y complementarios</t>
  </si>
  <si>
    <t>correo</t>
  </si>
  <si>
    <t>Actualizar  el plan de trabajo de las actividades del programa de enfermedades zoonóticas</t>
  </si>
  <si>
    <t>Programa actualizado</t>
  </si>
  <si>
    <t>Socializar las políticas y objetivos  del SG-SST</t>
  </si>
  <si>
    <t>Verificar la ejecución de las capacitaciones de los temas concernientes al SG SST  de manera semestral</t>
  </si>
  <si>
    <t>Actas</t>
  </si>
  <si>
    <t>Actualizar el plan de trabajo de las actividades del  programa de vigilancia epidemiológica auditivo</t>
  </si>
  <si>
    <t>Socializar los programas de vigilancia epidemiológica</t>
  </si>
  <si>
    <t>Acta</t>
  </si>
  <si>
    <t xml:space="preserve">Solicitar revisión y actualización del  profesiograma, por parte del proveedor exámenes médicos  (si es necesario) </t>
  </si>
  <si>
    <t>Profesional SST
IPS examenes médicos</t>
  </si>
  <si>
    <t>Profesiograma actualizado</t>
  </si>
  <si>
    <t xml:space="preserve">Realizar el Seguimiento al programa de vigilancia epidemiológica en riesgo psicosocial </t>
  </si>
  <si>
    <t>Actualizar el  programa de vigilancia epidemiológica en riesgo psicosocial</t>
  </si>
  <si>
    <t xml:space="preserve">Actualizar  el programa de vigilancia epidemiológica visual </t>
  </si>
  <si>
    <t>Actualizar y unificar con el programa de riesgo cardiovascualar el  programa de estilos de vida y entornos de trabajo saludable</t>
  </si>
  <si>
    <t xml:space="preserve">Solicitar y revisar el Informe del diagnóstico de condiciones  salud del Instituto, por parte del proveedor contratado para los exámenes médicos ocupacionales </t>
  </si>
  <si>
    <t>Informe</t>
  </si>
  <si>
    <t>Realizar el seguimiento al cronograma  de Inspecciones y  a las recomendaciones generadas( tres veces al año)</t>
  </si>
  <si>
    <t>Actualizar el  programa de vigilancia epidemiológica en riesgo biomecánico</t>
  </si>
  <si>
    <t>Actualizar el  programa orden y aseo</t>
  </si>
  <si>
    <t>Realizar Mediciones ambientales con la ARL</t>
  </si>
  <si>
    <t>Profesional SST
ARL</t>
  </si>
  <si>
    <t>Realizar seguimiento a recomendaciones generadas de las mediciones ambientales realizadas</t>
  </si>
  <si>
    <t>Aplicar la batería de riesgo Psicosocial a funcionarios y contratistas del Instituto</t>
  </si>
  <si>
    <t>Seguimiento a la  Brigada (dos veces al año)</t>
  </si>
  <si>
    <t>Profesional SST
Brigadas</t>
  </si>
  <si>
    <t>Realizar seguimiento al programa de Mantenimiento 2025 de cada una de las sedes del Instituto y vehículos (dos veces al año)</t>
  </si>
  <si>
    <t>Profesional SST
Profesional Recursos fisicos</t>
  </si>
  <si>
    <t>Archivar documentacion conforme a tabla de retencion documental (dos veces al año)</t>
  </si>
  <si>
    <t>Carpetas de archivo</t>
  </si>
  <si>
    <t>Socializar la matriz de EPP (dos veces al año)</t>
  </si>
  <si>
    <t>Actualizar (si es necesario) y Socializar  el planes de Emergencias de cada una de las sedes del Instituto</t>
  </si>
  <si>
    <t>Reportar a la ARL  y a la EPS e Investigar de Accidentes de Trabajo (mensual)</t>
  </si>
  <si>
    <t>Formato de reporte y formato de investigación</t>
  </si>
  <si>
    <t>Desarrollar el simulacro en las sedes del IDPYBA, (De acuerdo con peligros y amenazas identificadas)</t>
  </si>
  <si>
    <t>Certificado de IDIGER</t>
  </si>
  <si>
    <t>Realizar la evaluación a contratistas críticos del IPDYBA</t>
  </si>
  <si>
    <t>Generar el seguimiento al cumplimiento e impacto de las acciones preventivas y correctivas de las investigaciones de los accidentes de trabajo (dos veces al año)</t>
  </si>
  <si>
    <t xml:space="preserve">Efectuar el Seguimiento al plan de acción ambiental </t>
  </si>
  <si>
    <t>Ejecutar la semana de la salud</t>
  </si>
  <si>
    <t>Realizar el seguimiento al programa de entrenamiento en manejo de animales  (dos veces al año)</t>
  </si>
  <si>
    <t>Realizar inspecciones de puestos de trabajo según la necesidad que se presente</t>
  </si>
  <si>
    <t>Diseñar el plan de emergencias de la sede de gestión documental</t>
  </si>
  <si>
    <t>Documento aprobado</t>
  </si>
  <si>
    <t>Actualizar el manual de SST y revisar el procedimiento</t>
  </si>
  <si>
    <t>Documentos actualizados</t>
  </si>
  <si>
    <t xml:space="preserve">Diseñar  y realizar la encuesta para Identificar  peligros con la participación de todos los niveles del Instituto </t>
  </si>
  <si>
    <t>Realizar la evaluación  de impacto de las medidas implementadas para el control de riesgos dirigida a todos los niveles</t>
  </si>
  <si>
    <t xml:space="preserve">Actualizar el procedimiento y el formato de las investigaciones de accidentes de  trabajo </t>
  </si>
  <si>
    <t>Procedimiento y formato actualizado</t>
  </si>
  <si>
    <t>Socializar  el procedimiento gestión del cambio</t>
  </si>
  <si>
    <t>Realizar auditoria al SG-SST</t>
  </si>
  <si>
    <t>Control Interno</t>
  </si>
  <si>
    <t>Realizar la revisión de los  resultados de la auditoria con la alta gerencia</t>
  </si>
  <si>
    <t>Reportar la autoevaluación ante la ARL positiva y Mininisterio de trabajo  de la vigencia 2024</t>
  </si>
  <si>
    <t xml:space="preserve">Certificado de Autoevaluación ARL Y Ministerio del trabajo </t>
  </si>
  <si>
    <t>Realizar la revisión del sistema por la  Dirección.</t>
  </si>
  <si>
    <t>Dirección</t>
  </si>
  <si>
    <t>Realizar la encuesta de madurez del SG-SST del DASCD a los servidores y contratistas del IDPYBA</t>
  </si>
  <si>
    <t>Consolidado</t>
  </si>
  <si>
    <t>Proyectar los planes de mejoramiento y las Acciones Preventivas y Correctivas de conformidad con el procedimiento de la OAP y OCI</t>
  </si>
  <si>
    <t>Profesional SST
Profesional Planeación</t>
  </si>
  <si>
    <t xml:space="preserve">Planes </t>
  </si>
  <si>
    <t>Efectuar y verificar el seguimiento a la aplicación de medidas Preventivas y correctivas  de la  auditoria, ARL ( tres veces al año)</t>
  </si>
  <si>
    <t>Definir el  Plan de Trabajo en SST 2026</t>
  </si>
  <si>
    <t xml:space="preserve">Documento plan de trabajo </t>
  </si>
  <si>
    <t>Actualizar permanentemente la información de los empleos del IDPYBA, con el fin de programar la provisión de los empleos con vacancias definitivas y/o temporales.</t>
  </si>
  <si>
    <t>Profesional especializado Talento Humano o quien tenga designada esta actividad</t>
  </si>
  <si>
    <t>Base de datos de planta actualizada</t>
  </si>
  <si>
    <t xml:space="preserve">Solicitar a la CNSC el uso de listas de elegibles para las vacancias que se generen de los empleos inicialmente provistos por el Concurso de Méritos Distrito Capital 4 </t>
  </si>
  <si>
    <t>Pantallazo aplicativo SIMO</t>
  </si>
  <si>
    <t>Proveer la vacante definitiva en periodo de prueba</t>
  </si>
  <si>
    <t>Acto administrativo</t>
  </si>
  <si>
    <t>Solicitar al DASCD la Evaluación de competencias Laborales y publicación de hojas de vida de los candidatos de LNR a proveer cargos vacantes definitivas en el IDPYBA</t>
  </si>
  <si>
    <t>Pantallazo aplicativo SEVCOM</t>
  </si>
  <si>
    <t>Proveer la vacante mediante nombramiento ordinario</t>
  </si>
  <si>
    <t>Hacer análisis de encargos, en caso que se genere vacante definitiva o temporal, para la provisión de la vacante por derecho preferencial de encargo</t>
  </si>
  <si>
    <t>Certificación cumplimiento de requisitos</t>
  </si>
  <si>
    <t>Proveer la vacante temporal o definitiva a través del derecho preferente de encargo</t>
  </si>
  <si>
    <t>Hacer análisis de requisitos mínimos para provisión de la vacante temporal o definitiva, en provisionalidad, en caso de no ser posible su provisión por derecho preferencial de encargo o con uso de lista de elegibles</t>
  </si>
  <si>
    <t>Proveer la vacante temporal o definitiva en provisionalidad</t>
  </si>
  <si>
    <t>8. Servicio al ciudadano</t>
  </si>
  <si>
    <t>Una Estrategia</t>
  </si>
  <si>
    <t>Actualización del procedimeinto de Gestión de PQRSD</t>
  </si>
  <si>
    <t>Procedimiento actualizado</t>
  </si>
  <si>
    <t>Manual de Servicio al Ciudadano</t>
  </si>
  <si>
    <t>Manual Actualizado</t>
  </si>
  <si>
    <t>Estructurar e implementar el Plan Institucional de Gestión Ambiental</t>
  </si>
  <si>
    <t xml:space="preserve">7. Fortalecimiento organizacional y simplificación de procesos </t>
  </si>
  <si>
    <t>Área ambiental</t>
  </si>
  <si>
    <t>Plan de Acción Institucional de Gestión Ambiental PIGA</t>
  </si>
  <si>
    <t>Estructurar e implementar Plan Integral de Movilidad Sostenible PIMS</t>
  </si>
  <si>
    <t>Plan Integral de Movilidad Sostenible PIMS</t>
  </si>
  <si>
    <t>Estructurar e implementar Plan de Aprovechamiento de material reciclado PAI</t>
  </si>
  <si>
    <t>Plan de Aprovechamiento de material reciclado PAI</t>
  </si>
  <si>
    <t>Estructurar e implementar Plan de Gestión Integral de Residuos Peligrosos PGIRESPEL</t>
  </si>
  <si>
    <t>Plan de Gestión Integral de Residuos Peligrosos PGIRESPEL</t>
  </si>
  <si>
    <t>Estructurar modelo de planeación orientado a resultados del IDPYBA</t>
  </si>
  <si>
    <t>1. Planeación Institucional</t>
  </si>
  <si>
    <t>Documento proceso Direccionamiento Estratégico</t>
  </si>
  <si>
    <t>Definir y monitorear indicadores de gestión institucional por proceso</t>
  </si>
  <si>
    <t>17. Seguimiento y evaluación del desempeño institucional</t>
  </si>
  <si>
    <t>Estructurar Programa de Transparencia y Ética Pública - PTEP</t>
  </si>
  <si>
    <t xml:space="preserve">6. Transparencia, acceso a la información pública y lucha contra la corrupción </t>
  </si>
  <si>
    <t>Documento y cronograma</t>
  </si>
  <si>
    <t>Desarrollar componente Gestión Integral de Riesgos de corrupción y soborno del PTEP</t>
  </si>
  <si>
    <t>Política de administración de riesgos y mapa de riesgos institucional</t>
  </si>
  <si>
    <t>Desarrollar componente Redes institucionales para el fortalecimiento de la prevención de actos de corrupción, transparencia, y legalidad del PTEP</t>
  </si>
  <si>
    <t>Matriz de monitoreo redes institucionales e instancias de coordinación</t>
  </si>
  <si>
    <t>Desarrollar componente Estado abierto del PTEP</t>
  </si>
  <si>
    <t>Oficina Asesora de planeación y Subdirección de Gestión Corporativa</t>
  </si>
  <si>
    <t>Formato de seguimiento</t>
  </si>
  <si>
    <t xml:space="preserve">Desarrollar componente de Iniciativas adicionales del PTEP de Racionalización de Trámites </t>
  </si>
  <si>
    <t xml:space="preserve">10. Racionalización de trámites  </t>
  </si>
  <si>
    <t>Estrategia y Formato de seguimiento</t>
  </si>
  <si>
    <t>Estructurar e implementar Modelo de Gestión Jurídica Anticorrupción - MGJA</t>
  </si>
  <si>
    <t xml:space="preserve">13. Defensa jurídica </t>
  </si>
  <si>
    <t>Oficina Jurídica</t>
  </si>
  <si>
    <t xml:space="preserve">Documento y Política MGJA </t>
  </si>
  <si>
    <t xml:space="preserve">Efectuar monitoreo como segunda línea de defensa de los riesgos de gestión y mejoras institucionales identificados </t>
  </si>
  <si>
    <t xml:space="preserve">19. Control interno </t>
  </si>
  <si>
    <t>Establecer e implementar plan de intervención actualización documental de los procesos de gestión</t>
  </si>
  <si>
    <t>Plan de intervención actualización documental</t>
  </si>
  <si>
    <t xml:space="preserve">Actualización Politica de Gestión del Conocimiento y la Innovación </t>
  </si>
  <si>
    <t>18. Gestión del conocimiento y la innovación</t>
  </si>
  <si>
    <t xml:space="preserve">Politica de Gestión del Conocimiento y la Innovación </t>
  </si>
  <si>
    <t>Eje estratégico</t>
  </si>
  <si>
    <t>Plan/Política</t>
  </si>
  <si>
    <t>Políticas Públicas Distritales</t>
  </si>
  <si>
    <t>Proyectos de inversión</t>
  </si>
  <si>
    <t>Metas PDD</t>
  </si>
  <si>
    <t>2. Gestión presupuestal y eficiencia del gasto público</t>
  </si>
  <si>
    <t>3. Compras y Contratación Pública</t>
  </si>
  <si>
    <t xml:space="preserve">9. Participación ciudadana en la gestión pública </t>
  </si>
  <si>
    <t xml:space="preserve">Política Pública de la Población Negra, Afrocolombiana y Palenquera, en Bogotá D.C. 2024-2036
</t>
  </si>
  <si>
    <t xml:space="preserve">11. Gobierno digital </t>
  </si>
  <si>
    <t xml:space="preserve">12. Seguridad digital </t>
  </si>
  <si>
    <t xml:space="preserve">15. Gestión documental </t>
  </si>
  <si>
    <t>16. Gestión de la información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</si>
</sst>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00"/>
    <numFmt numFmtId="166" formatCode="0.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0"/>
      <color theme="0" tint="-0.34998626667073579"/>
      <name val="Arial"/>
      <family val="2"/>
    </font>
    <font>
      <sz val="11"/>
      <color rgb="FF000000"/>
      <name val="Arial Narrow"/>
      <family val="2"/>
    </font>
    <font>
      <sz val="10"/>
      <name val="Arial"/>
      <family val="2"/>
    </font>
    <font>
      <b/>
      <sz val="11"/>
      <color rgb="FF000000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 tint="-0.249977111117893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95">
    <xf numFmtId="0" fontId="0" fillId="0" borderId="0" xfId="0"/>
    <xf numFmtId="0" fontId="5" fillId="4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4" fontId="4" fillId="4" borderId="0" xfId="0" applyNumberFormat="1" applyFont="1" applyFill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14" fontId="4" fillId="4" borderId="1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34" xfId="0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3" fontId="4" fillId="0" borderId="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10" borderId="34" xfId="0" applyFont="1" applyFill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12" fillId="11" borderId="1" xfId="0" applyFont="1" applyFill="1" applyBorder="1" applyAlignment="1">
      <alignment horizontal="center" vertical="center"/>
    </xf>
    <xf numFmtId="0" fontId="4" fillId="0" borderId="34" xfId="0" applyFont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4" fillId="0" borderId="4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4" fillId="0" borderId="10" xfId="0" applyFont="1" applyBorder="1" applyAlignment="1">
      <alignment horizontal="center" vertical="center"/>
    </xf>
    <xf numFmtId="0" fontId="4" fillId="2" borderId="53" xfId="0" applyFont="1" applyFill="1" applyBorder="1" applyAlignment="1">
      <alignment horizontal="justify" vertical="center" wrapText="1"/>
    </xf>
    <xf numFmtId="0" fontId="4" fillId="0" borderId="53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34" xfId="0" applyFont="1" applyFill="1" applyBorder="1" applyAlignment="1">
      <alignment wrapText="1"/>
    </xf>
    <xf numFmtId="9" fontId="4" fillId="0" borderId="1" xfId="8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4" fillId="0" borderId="54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" xfId="8" applyFont="1" applyBorder="1" applyAlignment="1">
      <alignment horizontal="center" vertical="center"/>
    </xf>
    <xf numFmtId="0" fontId="0" fillId="2" borderId="34" xfId="0" applyFill="1" applyBorder="1" applyAlignment="1">
      <alignment horizontal="left" vertical="center" wrapText="1"/>
    </xf>
    <xf numFmtId="0" fontId="4" fillId="2" borderId="3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0" fillId="2" borderId="6" xfId="0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0" fontId="4" fillId="0" borderId="18" xfId="0" applyNumberFormat="1" applyFont="1" applyBorder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/>
    </xf>
    <xf numFmtId="10" fontId="4" fillId="0" borderId="21" xfId="0" applyNumberFormat="1" applyFont="1" applyBorder="1" applyAlignment="1">
      <alignment horizontal="center" vertical="center"/>
    </xf>
    <xf numFmtId="0" fontId="2" fillId="9" borderId="64" xfId="0" applyFont="1" applyFill="1" applyBorder="1" applyAlignment="1">
      <alignment horizontal="center" vertical="center" wrapText="1"/>
    </xf>
    <xf numFmtId="0" fontId="2" fillId="9" borderId="65" xfId="0" applyFont="1" applyFill="1" applyBorder="1" applyAlignment="1">
      <alignment horizontal="center" vertical="center" wrapText="1"/>
    </xf>
    <xf numFmtId="0" fontId="5" fillId="8" borderId="66" xfId="0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/>
    </xf>
    <xf numFmtId="0" fontId="2" fillId="9" borderId="6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68" xfId="0" applyFont="1" applyBorder="1" applyAlignment="1">
      <alignment horizontal="justify" vertical="center" wrapText="1"/>
    </xf>
    <xf numFmtId="0" fontId="4" fillId="0" borderId="69" xfId="0" applyFont="1" applyBorder="1" applyAlignment="1">
      <alignment horizontal="justify" vertical="center" wrapText="1"/>
    </xf>
    <xf numFmtId="0" fontId="4" fillId="0" borderId="70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63" xfId="0" applyFont="1" applyBorder="1" applyAlignment="1">
      <alignment vertical="center" wrapText="1"/>
    </xf>
    <xf numFmtId="10" fontId="4" fillId="0" borderId="18" xfId="0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0" fontId="4" fillId="0" borderId="69" xfId="0" applyFont="1" applyBorder="1" applyAlignment="1">
      <alignment vertical="center" wrapText="1"/>
    </xf>
    <xf numFmtId="10" fontId="4" fillId="0" borderId="6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7" applyNumberFormat="1" applyFont="1" applyBorder="1" applyAlignment="1">
      <alignment horizontal="center" vertical="center" wrapText="1"/>
    </xf>
    <xf numFmtId="0" fontId="5" fillId="0" borderId="20" xfId="7" applyNumberFormat="1" applyFont="1" applyBorder="1" applyAlignment="1">
      <alignment horizontal="center" vertical="center" wrapText="1"/>
    </xf>
    <xf numFmtId="3" fontId="5" fillId="0" borderId="1" xfId="7" applyNumberFormat="1" applyFont="1" applyBorder="1" applyAlignment="1">
      <alignment horizontal="center" vertical="center" wrapText="1"/>
    </xf>
    <xf numFmtId="3" fontId="5" fillId="2" borderId="4" xfId="7" applyNumberFormat="1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top" wrapText="1"/>
    </xf>
    <xf numFmtId="0" fontId="2" fillId="7" borderId="34" xfId="0" applyFont="1" applyFill="1" applyBorder="1" applyAlignment="1">
      <alignment horizontal="center" vertical="top" wrapText="1"/>
    </xf>
    <xf numFmtId="0" fontId="2" fillId="7" borderId="34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2" borderId="23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4" fillId="10" borderId="34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4" fillId="0" borderId="42" xfId="0" applyFont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14" fontId="4" fillId="2" borderId="1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4" fillId="2" borderId="33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14" borderId="13" xfId="0" applyFont="1" applyFill="1" applyBorder="1" applyAlignment="1">
      <alignment vertical="center" wrapText="1"/>
    </xf>
    <xf numFmtId="0" fontId="15" fillId="8" borderId="34" xfId="0" applyFont="1" applyFill="1" applyBorder="1" applyAlignment="1">
      <alignment vertical="center" wrapText="1"/>
    </xf>
    <xf numFmtId="0" fontId="15" fillId="13" borderId="34" xfId="0" applyFont="1" applyFill="1" applyBorder="1" applyAlignment="1">
      <alignment vertical="center" wrapText="1"/>
    </xf>
    <xf numFmtId="0" fontId="15" fillId="15" borderId="34" xfId="0" applyFont="1" applyFill="1" applyBorder="1" applyAlignment="1">
      <alignment vertical="center" wrapText="1"/>
    </xf>
    <xf numFmtId="0" fontId="15" fillId="16" borderId="33" xfId="0" applyFont="1" applyFill="1" applyBorder="1" applyAlignment="1">
      <alignment vertical="center" wrapText="1"/>
    </xf>
    <xf numFmtId="0" fontId="15" fillId="17" borderId="34" xfId="0" applyFont="1" applyFill="1" applyBorder="1" applyAlignment="1">
      <alignment vertical="center" wrapText="1"/>
    </xf>
    <xf numFmtId="0" fontId="15" fillId="18" borderId="34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wrapText="1"/>
    </xf>
    <xf numFmtId="0" fontId="4" fillId="2" borderId="43" xfId="0" applyFont="1" applyFill="1" applyBorder="1" applyAlignment="1">
      <alignment wrapText="1"/>
    </xf>
    <xf numFmtId="0" fontId="4" fillId="0" borderId="6" xfId="0" applyFont="1" applyBorder="1" applyAlignment="1">
      <alignment horizontal="justify" vertical="center" wrapText="1"/>
    </xf>
    <xf numFmtId="0" fontId="4" fillId="0" borderId="73" xfId="0" applyFont="1" applyBorder="1" applyAlignment="1">
      <alignment horizontal="justify" vertical="center" wrapText="1"/>
    </xf>
    <xf numFmtId="10" fontId="15" fillId="0" borderId="34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/>
    </xf>
    <xf numFmtId="0" fontId="5" fillId="8" borderId="41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/>
    </xf>
    <xf numFmtId="14" fontId="15" fillId="0" borderId="34" xfId="0" applyNumberFormat="1" applyFont="1" applyBorder="1" applyAlignment="1">
      <alignment horizontal="center" vertical="center"/>
    </xf>
    <xf numFmtId="0" fontId="15" fillId="11" borderId="34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9" fontId="15" fillId="0" borderId="34" xfId="0" applyNumberFormat="1" applyFont="1" applyBorder="1" applyAlignment="1">
      <alignment horizontal="center" vertical="center" wrapText="1"/>
    </xf>
    <xf numFmtId="0" fontId="2" fillId="9" borderId="80" xfId="0" applyFont="1" applyFill="1" applyBorder="1" applyAlignment="1">
      <alignment horizontal="center" vertical="center" wrapText="1"/>
    </xf>
    <xf numFmtId="10" fontId="4" fillId="0" borderId="81" xfId="0" applyNumberFormat="1" applyFont="1" applyBorder="1" applyAlignment="1">
      <alignment horizontal="center" vertical="center"/>
    </xf>
    <xf numFmtId="10" fontId="4" fillId="0" borderId="82" xfId="0" applyNumberFormat="1" applyFont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83" xfId="0" applyFont="1" applyFill="1" applyBorder="1" applyAlignment="1">
      <alignment horizontal="center" vertical="center" wrapText="1"/>
    </xf>
    <xf numFmtId="10" fontId="15" fillId="0" borderId="43" xfId="0" applyNumberFormat="1" applyFont="1" applyBorder="1" applyAlignment="1">
      <alignment horizontal="center" vertical="center"/>
    </xf>
    <xf numFmtId="10" fontId="4" fillId="0" borderId="77" xfId="0" applyNumberFormat="1" applyFont="1" applyBorder="1" applyAlignment="1">
      <alignment horizontal="center" vertical="center"/>
    </xf>
    <xf numFmtId="10" fontId="4" fillId="0" borderId="71" xfId="0" applyNumberFormat="1" applyFont="1" applyBorder="1" applyAlignment="1">
      <alignment horizontal="center" vertical="center"/>
    </xf>
    <xf numFmtId="0" fontId="4" fillId="0" borderId="78" xfId="0" applyFont="1" applyBorder="1" applyAlignment="1">
      <alignment horizontal="justify" vertical="center" wrapText="1"/>
    </xf>
    <xf numFmtId="9" fontId="5" fillId="0" borderId="1" xfId="8" applyFont="1" applyBorder="1" applyAlignment="1">
      <alignment horizontal="center" vertical="center"/>
    </xf>
    <xf numFmtId="10" fontId="5" fillId="0" borderId="1" xfId="8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164" fontId="17" fillId="0" borderId="0" xfId="8" applyNumberFormat="1" applyFont="1" applyAlignment="1">
      <alignment horizontal="center" vertical="center"/>
    </xf>
    <xf numFmtId="10" fontId="5" fillId="0" borderId="1" xfId="8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5" fontId="5" fillId="0" borderId="39" xfId="0" applyNumberFormat="1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vertical="center" wrapText="1"/>
    </xf>
    <xf numFmtId="165" fontId="4" fillId="0" borderId="33" xfId="0" applyNumberFormat="1" applyFont="1" applyBorder="1" applyAlignment="1">
      <alignment vertical="center" wrapText="1"/>
    </xf>
    <xf numFmtId="165" fontId="5" fillId="0" borderId="34" xfId="0" applyNumberFormat="1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horizontal="center" vertical="center" wrapText="1"/>
    </xf>
    <xf numFmtId="165" fontId="4" fillId="0" borderId="33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17" fillId="0" borderId="0" xfId="8" applyFont="1" applyAlignment="1">
      <alignment horizontal="center" vertical="center"/>
    </xf>
    <xf numFmtId="165" fontId="4" fillId="0" borderId="2" xfId="0" applyNumberFormat="1" applyFont="1" applyBorder="1" applyAlignment="1">
      <alignment vertical="center" wrapText="1"/>
    </xf>
    <xf numFmtId="2" fontId="5" fillId="0" borderId="17" xfId="7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10" fontId="4" fillId="0" borderId="1" xfId="8" applyNumberFormat="1" applyFont="1" applyFill="1" applyBorder="1" applyAlignment="1">
      <alignment horizontal="center" vertical="center"/>
    </xf>
    <xf numFmtId="9" fontId="4" fillId="0" borderId="1" xfId="8" applyFont="1" applyFill="1" applyBorder="1" applyAlignment="1">
      <alignment horizontal="center" vertical="center"/>
    </xf>
    <xf numFmtId="1" fontId="4" fillId="0" borderId="34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2" fontId="5" fillId="0" borderId="34" xfId="0" applyNumberFormat="1" applyFont="1" applyBorder="1" applyAlignment="1">
      <alignment horizontal="center" vertical="center" wrapText="1"/>
    </xf>
    <xf numFmtId="9" fontId="4" fillId="0" borderId="0" xfId="0" applyNumberFormat="1" applyFont="1" applyAlignment="1">
      <alignment vertical="center" wrapText="1"/>
    </xf>
    <xf numFmtId="0" fontId="4" fillId="0" borderId="18" xfId="0" applyFont="1" applyBorder="1" applyAlignment="1">
      <alignment vertical="center"/>
    </xf>
    <xf numFmtId="9" fontId="4" fillId="0" borderId="1" xfId="0" applyNumberFormat="1" applyFont="1" applyBorder="1" applyAlignment="1">
      <alignment horizontal="center" vertical="center" wrapText="1"/>
    </xf>
    <xf numFmtId="10" fontId="15" fillId="0" borderId="34" xfId="0" applyNumberFormat="1" applyFont="1" applyBorder="1" applyAlignment="1">
      <alignment horizontal="center" vertical="center"/>
    </xf>
    <xf numFmtId="164" fontId="16" fillId="0" borderId="34" xfId="0" applyNumberFormat="1" applyFont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19" borderId="4" xfId="0" applyFont="1" applyFill="1" applyBorder="1" applyAlignment="1">
      <alignment horizontal="center" vertical="center" wrapText="1"/>
    </xf>
    <xf numFmtId="0" fontId="16" fillId="19" borderId="4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" fontId="5" fillId="0" borderId="17" xfId="7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5" fillId="0" borderId="78" xfId="0" applyFont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10" fontId="16" fillId="0" borderId="34" xfId="0" applyNumberFormat="1" applyFont="1" applyBorder="1"/>
    <xf numFmtId="0" fontId="15" fillId="0" borderId="43" xfId="0" applyFont="1" applyBorder="1"/>
    <xf numFmtId="10" fontId="16" fillId="0" borderId="43" xfId="0" applyNumberFormat="1" applyFont="1" applyBorder="1"/>
    <xf numFmtId="10" fontId="16" fillId="0" borderId="48" xfId="0" applyNumberFormat="1" applyFont="1" applyBorder="1"/>
    <xf numFmtId="0" fontId="15" fillId="0" borderId="54" xfId="0" applyFont="1" applyBorder="1"/>
    <xf numFmtId="10" fontId="16" fillId="0" borderId="54" xfId="0" applyNumberFormat="1" applyFont="1" applyBorder="1"/>
    <xf numFmtId="0" fontId="15" fillId="0" borderId="78" xfId="0" applyFont="1" applyBorder="1"/>
    <xf numFmtId="0" fontId="15" fillId="0" borderId="53" xfId="0" applyFont="1" applyBorder="1"/>
    <xf numFmtId="0" fontId="10" fillId="0" borderId="0" xfId="6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5" borderId="25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13" borderId="36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5" borderId="60" xfId="0" applyFont="1" applyFill="1" applyBorder="1" applyAlignment="1">
      <alignment horizontal="center" vertical="center" wrapText="1"/>
    </xf>
    <xf numFmtId="0" fontId="2" fillId="6" borderId="61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 wrapText="1"/>
    </xf>
    <xf numFmtId="0" fontId="2" fillId="5" borderId="5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76" xfId="0" applyFont="1" applyFill="1" applyBorder="1" applyAlignment="1">
      <alignment horizontal="center" vertical="center" wrapText="1"/>
    </xf>
    <xf numFmtId="0" fontId="2" fillId="13" borderId="31" xfId="0" applyFont="1" applyFill="1" applyBorder="1" applyAlignment="1">
      <alignment horizontal="center" vertical="center" wrapText="1"/>
    </xf>
    <xf numFmtId="0" fontId="2" fillId="13" borderId="38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2" fillId="12" borderId="31" xfId="0" applyFont="1" applyFill="1" applyBorder="1" applyAlignment="1">
      <alignment horizontal="center" vertical="center" wrapText="1"/>
    </xf>
    <xf numFmtId="0" fontId="2" fillId="12" borderId="3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10" fontId="15" fillId="0" borderId="34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4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9" fontId="4" fillId="0" borderId="1" xfId="8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3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9" fontId="4" fillId="0" borderId="35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2" fillId="5" borderId="79" xfId="0" applyFont="1" applyFill="1" applyBorder="1" applyAlignment="1">
      <alignment horizontal="center" vertical="center" wrapText="1"/>
    </xf>
    <xf numFmtId="0" fontId="2" fillId="5" borderId="7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2" borderId="23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14" fontId="15" fillId="2" borderId="13" xfId="0" applyNumberFormat="1" applyFont="1" applyFill="1" applyBorder="1" applyAlignment="1">
      <alignment vertical="center" wrapText="1"/>
    </xf>
    <xf numFmtId="14" fontId="15" fillId="2" borderId="4" xfId="0" applyNumberFormat="1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2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14" fontId="15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14" fontId="15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vertical="center" wrapText="1"/>
    </xf>
    <xf numFmtId="0" fontId="15" fillId="2" borderId="34" xfId="0" applyFont="1" applyFill="1" applyBorder="1" applyAlignment="1">
      <alignment vertical="center" wrapText="1"/>
    </xf>
    <xf numFmtId="14" fontId="15" fillId="2" borderId="34" xfId="0" applyNumberFormat="1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15" fillId="2" borderId="34" xfId="0" applyFont="1" applyFill="1" applyBorder="1" applyAlignment="1">
      <alignment horizontal="right" vertical="center" wrapText="1"/>
    </xf>
    <xf numFmtId="14" fontId="15" fillId="2" borderId="34" xfId="0" applyNumberFormat="1" applyFont="1" applyFill="1" applyBorder="1" applyAlignment="1">
      <alignment horizontal="right" vertical="center" wrapText="1"/>
    </xf>
    <xf numFmtId="14" fontId="15" fillId="2" borderId="4" xfId="0" applyNumberFormat="1" applyFont="1" applyFill="1" applyBorder="1" applyAlignment="1">
      <alignment horizontal="right" vertical="center" wrapText="1"/>
    </xf>
    <xf numFmtId="0" fontId="15" fillId="2" borderId="42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 wrapText="1"/>
    </xf>
    <xf numFmtId="14" fontId="15" fillId="2" borderId="8" xfId="0" applyNumberFormat="1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5" fillId="2" borderId="72" xfId="0" applyFont="1" applyFill="1" applyBorder="1" applyAlignment="1">
      <alignment vertical="center" wrapText="1"/>
    </xf>
    <xf numFmtId="49" fontId="15" fillId="2" borderId="34" xfId="0" applyNumberFormat="1" applyFont="1" applyFill="1" applyBorder="1" applyAlignment="1">
      <alignment vertical="center" wrapText="1"/>
    </xf>
    <xf numFmtId="0" fontId="15" fillId="2" borderId="48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vertical="center" wrapText="1"/>
    </xf>
    <xf numFmtId="14" fontId="15" fillId="2" borderId="3" xfId="0" applyNumberFormat="1" applyFont="1" applyFill="1" applyBorder="1" applyAlignment="1">
      <alignment vertical="center" wrapText="1"/>
    </xf>
    <xf numFmtId="14" fontId="15" fillId="2" borderId="1" xfId="0" applyNumberFormat="1" applyFont="1" applyFill="1" applyBorder="1" applyAlignment="1">
      <alignment horizontal="right" vertical="center" wrapText="1"/>
    </xf>
    <xf numFmtId="14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 wrapText="1"/>
    </xf>
    <xf numFmtId="0" fontId="15" fillId="2" borderId="33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2" borderId="59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14" fontId="15" fillId="2" borderId="10" xfId="0" applyNumberFormat="1" applyFont="1" applyFill="1" applyBorder="1" applyAlignment="1">
      <alignment vertical="center" wrapText="1"/>
    </xf>
    <xf numFmtId="0" fontId="15" fillId="2" borderId="35" xfId="0" applyFont="1" applyFill="1" applyBorder="1" applyAlignment="1">
      <alignment vertical="center" wrapText="1"/>
    </xf>
    <xf numFmtId="0" fontId="15" fillId="2" borderId="71" xfId="0" applyFont="1" applyFill="1" applyBorder="1" applyAlignment="1">
      <alignment vertical="center" wrapText="1"/>
    </xf>
    <xf numFmtId="14" fontId="4" fillId="2" borderId="34" xfId="0" applyNumberFormat="1" applyFont="1" applyFill="1" applyBorder="1" applyAlignment="1">
      <alignment vertical="center" wrapText="1"/>
    </xf>
    <xf numFmtId="14" fontId="4" fillId="2" borderId="43" xfId="0" applyNumberFormat="1" applyFont="1" applyFill="1" applyBorder="1" applyAlignment="1">
      <alignment vertical="center" wrapText="1"/>
    </xf>
  </cellXfs>
  <cellStyles count="9">
    <cellStyle name="Hipervínculo" xfId="6" builtinId="8"/>
    <cellStyle name="Millares" xfId="7" builtinId="3"/>
    <cellStyle name="Normal" xfId="0" builtinId="0"/>
    <cellStyle name="Normal 3" xfId="1" xr:uid="{00000000-0005-0000-0000-000002000000}"/>
    <cellStyle name="Normal 4" xfId="2" xr:uid="{00000000-0005-0000-0000-000003000000}"/>
    <cellStyle name="Normal 5" xfId="3" xr:uid="{00000000-0005-0000-0000-000004000000}"/>
    <cellStyle name="Normal 6" xfId="4" xr:uid="{00000000-0005-0000-0000-000005000000}"/>
    <cellStyle name="Normal 8" xfId="5" xr:uid="{00000000-0005-0000-0000-000006000000}"/>
    <cellStyle name="Porcentaje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</xdr:colOff>
      <xdr:row>2</xdr:row>
      <xdr:rowOff>60960</xdr:rowOff>
    </xdr:from>
    <xdr:to>
      <xdr:col>4</xdr:col>
      <xdr:colOff>1865418</xdr:colOff>
      <xdr:row>3</xdr:row>
      <xdr:rowOff>172720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3BC5B1-0D12-4FC7-B1C4-F74D5F6AA603}"/>
            </a:ext>
            <a:ext uri="{147F2762-F138-4A5C-976F-8EAC2B608ADB}">
              <a16:predDERef xmlns:a16="http://schemas.microsoft.com/office/drawing/2014/main" pre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5960" y="396240"/>
          <a:ext cx="1804458" cy="469900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2</xdr:row>
      <xdr:rowOff>45720</xdr:rowOff>
    </xdr:from>
    <xdr:to>
      <xdr:col>0</xdr:col>
      <xdr:colOff>805815</xdr:colOff>
      <xdr:row>3</xdr:row>
      <xdr:rowOff>347980</xdr:rowOff>
    </xdr:to>
    <xdr:pic>
      <xdr:nvPicPr>
        <xdr:cNvPr id="3" name="Imagen 2" descr="escudo_negro">
          <a:extLst>
            <a:ext uri="{FF2B5EF4-FFF2-40B4-BE49-F238E27FC236}">
              <a16:creationId xmlns:a16="http://schemas.microsoft.com/office/drawing/2014/main" id="{B35D6E5E-DD01-41A2-B397-8F5DED9525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381000"/>
          <a:ext cx="561975" cy="66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728134</xdr:colOff>
      <xdr:row>0</xdr:row>
      <xdr:rowOff>99482</xdr:rowOff>
    </xdr:from>
    <xdr:to>
      <xdr:col>1</xdr:col>
      <xdr:colOff>180976</xdr:colOff>
      <xdr:row>2</xdr:row>
      <xdr:rowOff>99482</xdr:rowOff>
    </xdr:to>
    <xdr:pic>
      <xdr:nvPicPr>
        <xdr:cNvPr id="14" name="Imagen 13" descr="escudo_negr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34" y="99482"/>
          <a:ext cx="561975" cy="66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458259</xdr:colOff>
      <xdr:row>0</xdr:row>
      <xdr:rowOff>186267</xdr:rowOff>
    </xdr:from>
    <xdr:to>
      <xdr:col>16</xdr:col>
      <xdr:colOff>2190751</xdr:colOff>
      <xdr:row>1</xdr:row>
      <xdr:rowOff>376767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AF305A-55CB-4269-B482-BF7CBE8F515F}"/>
            </a:ext>
            <a:ext uri="{147F2762-F138-4A5C-976F-8EAC2B608ADB}">
              <a16:predDERef xmlns:a16="http://schemas.microsoft.com/office/drawing/2014/main" pre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64859" y="186267"/>
          <a:ext cx="1804458" cy="469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1815042</xdr:colOff>
      <xdr:row>0</xdr:row>
      <xdr:rowOff>69849</xdr:rowOff>
    </xdr:from>
    <xdr:to>
      <xdr:col>1</xdr:col>
      <xdr:colOff>2344209</xdr:colOff>
      <xdr:row>2</xdr:row>
      <xdr:rowOff>69849</xdr:rowOff>
    </xdr:to>
    <xdr:pic>
      <xdr:nvPicPr>
        <xdr:cNvPr id="2" name="Imagen 1" descr="escudo_negro">
          <a:extLst>
            <a:ext uri="{FF2B5EF4-FFF2-40B4-BE49-F238E27FC236}">
              <a16:creationId xmlns:a16="http://schemas.microsoft.com/office/drawing/2014/main" id="{71B39007-8FBD-4D5E-86AA-33E0126D81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1367" y="69849"/>
          <a:ext cx="529167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43</xdr:col>
      <xdr:colOff>458259</xdr:colOff>
      <xdr:row>0</xdr:row>
      <xdr:rowOff>186267</xdr:rowOff>
    </xdr:from>
    <xdr:to>
      <xdr:col>44</xdr:col>
      <xdr:colOff>1222376</xdr:colOff>
      <xdr:row>1</xdr:row>
      <xdr:rowOff>376767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3CEF0C-DA18-4F35-BB46-362C24CE1787}"/>
            </a:ext>
            <a:ext uri="{147F2762-F138-4A5C-976F-8EAC2B608ADB}">
              <a16:predDERef xmlns:a16="http://schemas.microsoft.com/office/drawing/2014/main" pre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53479" y="186267"/>
          <a:ext cx="1809538" cy="4724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804334</xdr:colOff>
      <xdr:row>0</xdr:row>
      <xdr:rowOff>82549</xdr:rowOff>
    </xdr:from>
    <xdr:to>
      <xdr:col>1</xdr:col>
      <xdr:colOff>257176</xdr:colOff>
      <xdr:row>2</xdr:row>
      <xdr:rowOff>82549</xdr:rowOff>
    </xdr:to>
    <xdr:pic>
      <xdr:nvPicPr>
        <xdr:cNvPr id="2" name="Imagen 1" descr="escudo_negro">
          <a:extLst>
            <a:ext uri="{FF2B5EF4-FFF2-40B4-BE49-F238E27FC236}">
              <a16:creationId xmlns:a16="http://schemas.microsoft.com/office/drawing/2014/main" id="{319C770E-62F8-4F83-B15D-B3706C573D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4" y="82549"/>
          <a:ext cx="561975" cy="66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458259</xdr:colOff>
      <xdr:row>0</xdr:row>
      <xdr:rowOff>186267</xdr:rowOff>
    </xdr:from>
    <xdr:to>
      <xdr:col>20</xdr:col>
      <xdr:colOff>179916</xdr:colOff>
      <xdr:row>1</xdr:row>
      <xdr:rowOff>376767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1E1D74-599B-4CF8-BE0A-DC3504437DBE}"/>
            </a:ext>
            <a:ext uri="{147F2762-F138-4A5C-976F-8EAC2B608ADB}">
              <a16:predDERef xmlns:a16="http://schemas.microsoft.com/office/drawing/2014/main" pre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55659" y="186267"/>
          <a:ext cx="1809538" cy="4724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675218</xdr:colOff>
      <xdr:row>0</xdr:row>
      <xdr:rowOff>62440</xdr:rowOff>
    </xdr:from>
    <xdr:to>
      <xdr:col>1</xdr:col>
      <xdr:colOff>1204385</xdr:colOff>
      <xdr:row>2</xdr:row>
      <xdr:rowOff>62440</xdr:rowOff>
    </xdr:to>
    <xdr:pic>
      <xdr:nvPicPr>
        <xdr:cNvPr id="2" name="Imagen 1" descr="escudo_negro">
          <a:extLst>
            <a:ext uri="{FF2B5EF4-FFF2-40B4-BE49-F238E27FC236}">
              <a16:creationId xmlns:a16="http://schemas.microsoft.com/office/drawing/2014/main" id="{364550CE-44F5-40BB-BB98-5BBE3E380F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543" y="62440"/>
          <a:ext cx="529167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458259</xdr:colOff>
      <xdr:row>0</xdr:row>
      <xdr:rowOff>186267</xdr:rowOff>
    </xdr:from>
    <xdr:to>
      <xdr:col>18</xdr:col>
      <xdr:colOff>179917</xdr:colOff>
      <xdr:row>1</xdr:row>
      <xdr:rowOff>376767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E2EC74-3DCA-407A-A8F4-EBCAAE685A82}"/>
            </a:ext>
            <a:ext uri="{147F2762-F138-4A5C-976F-8EAC2B608ADB}">
              <a16:predDERef xmlns:a16="http://schemas.microsoft.com/office/drawing/2014/main" pre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13899" y="186267"/>
          <a:ext cx="1809538" cy="4724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cela Plazas Torres" id="{30359CA6-A687-4ECD-BC64-481999414059}" userId="S::m.plazas@animalesbog.gov.co::fbd42296-77ba-44d9-9c89-bf71f5ab88a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3" dT="2024-12-17T15:37:14.96" personId="{30359CA6-A687-4ECD-BC64-481999414059}" id="{C1EEBD39-27BF-49FF-9EA6-71CF4D091393}">
    <text>La sumatoria de las actividades por proyecto de inversión debe ser igual al 100%</text>
  </threadedComment>
  <threadedComment ref="J13" dT="2024-12-17T15:43:59.33" personId="{30359CA6-A687-4ECD-BC64-481999414059}" id="{CCF0FED7-8966-4DA1-8E29-01737143549B}">
    <text>La sumatoria de las tareas por proyecto de inversión debe ser igual al 100%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0D8FD-4852-4FE0-962F-1C3BE859FCC9}">
  <dimension ref="B3:D13"/>
  <sheetViews>
    <sheetView workbookViewId="0">
      <selection activeCell="C9" activeCellId="1" sqref="C12 C9:D9"/>
    </sheetView>
  </sheetViews>
  <sheetFormatPr baseColWidth="10" defaultColWidth="11.44140625" defaultRowHeight="13.2" x14ac:dyDescent="0.25"/>
  <cols>
    <col min="1" max="1" width="15.44140625" customWidth="1"/>
    <col min="2" max="2" width="8.109375" customWidth="1"/>
    <col min="3" max="3" width="52" customWidth="1"/>
    <col min="5" max="5" width="28.109375" customWidth="1"/>
  </cols>
  <sheetData>
    <row r="3" spans="2:4" ht="28.35" customHeight="1" x14ac:dyDescent="0.25">
      <c r="B3" s="233" t="s">
        <v>0</v>
      </c>
      <c r="C3" s="233"/>
      <c r="D3" s="233"/>
    </row>
    <row r="4" spans="2:4" ht="28.65" customHeight="1" x14ac:dyDescent="0.25">
      <c r="B4" s="233" t="s">
        <v>1</v>
      </c>
      <c r="C4" s="233"/>
      <c r="D4" s="233"/>
    </row>
    <row r="5" spans="2:4" ht="15" x14ac:dyDescent="0.25">
      <c r="B5" s="19"/>
      <c r="C5" s="19"/>
      <c r="D5" s="19"/>
    </row>
    <row r="6" spans="2:4" ht="29.4" customHeight="1" x14ac:dyDescent="0.25">
      <c r="B6" s="19">
        <v>1</v>
      </c>
      <c r="C6" s="232" t="s">
        <v>2</v>
      </c>
      <c r="D6" s="232"/>
    </row>
    <row r="7" spans="2:4" ht="29.4" customHeight="1" x14ac:dyDescent="0.25">
      <c r="B7" s="19">
        <v>2</v>
      </c>
      <c r="C7" s="232" t="s">
        <v>3</v>
      </c>
      <c r="D7" s="232"/>
    </row>
    <row r="8" spans="2:4" ht="29.4" customHeight="1" x14ac:dyDescent="0.25">
      <c r="B8" s="19">
        <v>3</v>
      </c>
      <c r="C8" s="232" t="s">
        <v>4</v>
      </c>
      <c r="D8" s="232"/>
    </row>
    <row r="9" spans="2:4" ht="29.4" customHeight="1" x14ac:dyDescent="0.25">
      <c r="B9" s="19">
        <v>4</v>
      </c>
      <c r="C9" s="232" t="s">
        <v>5</v>
      </c>
      <c r="D9" s="232"/>
    </row>
    <row r="10" spans="2:4" ht="15" x14ac:dyDescent="0.25">
      <c r="B10" s="18"/>
      <c r="C10" s="18"/>
      <c r="D10" s="18"/>
    </row>
    <row r="11" spans="2:4" ht="15" x14ac:dyDescent="0.25">
      <c r="B11" s="18"/>
      <c r="C11" s="18"/>
      <c r="D11" s="18"/>
    </row>
    <row r="12" spans="2:4" ht="15" x14ac:dyDescent="0.25">
      <c r="B12" s="18"/>
      <c r="C12" s="18"/>
      <c r="D12" s="18"/>
    </row>
    <row r="13" spans="2:4" ht="15" x14ac:dyDescent="0.25">
      <c r="B13" s="18"/>
      <c r="C13" s="18"/>
      <c r="D13" s="18"/>
    </row>
  </sheetData>
  <mergeCells count="6">
    <mergeCell ref="C9:D9"/>
    <mergeCell ref="B3:D3"/>
    <mergeCell ref="B4:D4"/>
    <mergeCell ref="C6:D6"/>
    <mergeCell ref="C7:D7"/>
    <mergeCell ref="C8:D8"/>
  </mergeCells>
  <hyperlinks>
    <hyperlink ref="C6" location="'Metas PDD'!A1" display="METAS PLAN DE DESARROLLO" xr:uid="{8B4622A1-679E-4B8B-95AA-1DB605058E2A}"/>
    <hyperlink ref="C7" location="Proyectos!A1" display="PROYECTOS DE INVERSIÓN" xr:uid="{97002345-59EA-44D8-BE56-8BB58CC14F66}"/>
    <hyperlink ref="C8" location="'Políticas P.'!A1" display="POLÍTICAS PÚBLICAS" xr:uid="{BDB15F77-3FA7-4713-AE1F-03F6A4F66A2C}"/>
    <hyperlink ref="C9" location="'Políticas GyD'!A1" display="POLÍTICAS DE GESTIÓN Y DESEMPEÑO" xr:uid="{505318DE-B186-404B-8F3E-C6682DBE960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7"/>
  <sheetViews>
    <sheetView showWhiteSpace="0" topLeftCell="A8" zoomScale="70" zoomScaleNormal="70" zoomScaleSheetLayoutView="90" zoomScalePageLayoutView="70" workbookViewId="0">
      <selection activeCell="AO18" sqref="AO18"/>
    </sheetView>
  </sheetViews>
  <sheetFormatPr baseColWidth="10" defaultColWidth="11.44140625" defaultRowHeight="13.2" x14ac:dyDescent="0.25"/>
  <cols>
    <col min="1" max="1" width="16.109375" style="34" customWidth="1"/>
    <col min="2" max="2" width="40.109375" style="34" customWidth="1"/>
    <col min="3" max="3" width="24" style="34" customWidth="1"/>
    <col min="4" max="4" width="30.6640625" style="34" customWidth="1"/>
    <col min="5" max="6" width="32.109375" style="34" customWidth="1"/>
    <col min="7" max="7" width="18.88671875" style="187" customWidth="1"/>
    <col min="8" max="8" width="35.44140625" style="34" bestFit="1" customWidth="1"/>
    <col min="9" max="9" width="16.33203125" style="34" customWidth="1"/>
    <col min="10" max="10" width="14.33203125" style="34" customWidth="1"/>
    <col min="11" max="11" width="35.44140625" style="34" bestFit="1" customWidth="1"/>
    <col min="12" max="12" width="16.33203125" style="34" customWidth="1"/>
    <col min="13" max="13" width="13.44140625" style="34" customWidth="1"/>
    <col min="14" max="14" width="35.44140625" style="34" bestFit="1" customWidth="1"/>
    <col min="15" max="15" width="16.44140625" style="34" customWidth="1"/>
    <col min="16" max="16" width="15.33203125" style="34" customWidth="1"/>
    <col min="17" max="17" width="35.44140625" style="34" bestFit="1" customWidth="1"/>
    <col min="18" max="18" width="14.5546875" style="34" bestFit="1" customWidth="1"/>
    <col min="19" max="19" width="12" style="34" bestFit="1" customWidth="1"/>
    <col min="20" max="20" width="35.44140625" style="34" bestFit="1" customWidth="1"/>
    <col min="21" max="21" width="13.109375" style="34" bestFit="1" customWidth="1"/>
    <col min="22" max="22" width="12" style="34" bestFit="1" customWidth="1"/>
    <col min="23" max="23" width="35.44140625" style="34" bestFit="1" customWidth="1"/>
    <col min="24" max="24" width="14.5546875" style="34" bestFit="1" customWidth="1"/>
    <col min="25" max="25" width="12" style="34" bestFit="1" customWidth="1"/>
    <col min="26" max="26" width="35.44140625" style="34" bestFit="1" customWidth="1"/>
    <col min="27" max="27" width="14.5546875" style="34" bestFit="1" customWidth="1"/>
    <col min="28" max="28" width="12" style="34" bestFit="1" customWidth="1"/>
    <col min="29" max="29" width="35.44140625" style="34" bestFit="1" customWidth="1"/>
    <col min="30" max="30" width="14.5546875" style="34" bestFit="1" customWidth="1"/>
    <col min="31" max="31" width="12" style="34" bestFit="1" customWidth="1"/>
    <col min="32" max="32" width="35.44140625" style="34" bestFit="1" customWidth="1"/>
    <col min="33" max="33" width="14.5546875" style="34" bestFit="1" customWidth="1"/>
    <col min="34" max="34" width="12" style="34" bestFit="1" customWidth="1"/>
    <col min="35" max="35" width="35.44140625" style="34" bestFit="1" customWidth="1"/>
    <col min="36" max="36" width="14.5546875" style="34" bestFit="1" customWidth="1"/>
    <col min="37" max="37" width="12" style="34" bestFit="1" customWidth="1"/>
    <col min="38" max="38" width="35.44140625" style="34" bestFit="1" customWidth="1"/>
    <col min="39" max="39" width="14.5546875" style="34" bestFit="1" customWidth="1"/>
    <col min="40" max="40" width="12" style="34" bestFit="1" customWidth="1"/>
    <col min="41" max="41" width="35.44140625" style="34" bestFit="1" customWidth="1"/>
    <col min="42" max="42" width="14.5546875" style="34" bestFit="1" customWidth="1"/>
    <col min="43" max="43" width="12" style="34" bestFit="1" customWidth="1"/>
    <col min="44" max="44" width="15.5546875" style="34" bestFit="1" customWidth="1"/>
    <col min="45" max="45" width="13.33203125" style="34" bestFit="1" customWidth="1"/>
    <col min="46" max="16384" width="11.44140625" style="34"/>
  </cols>
  <sheetData>
    <row r="1" spans="1:45" s="24" customFormat="1" ht="22.5" customHeight="1" x14ac:dyDescent="0.25">
      <c r="A1" s="237"/>
      <c r="B1" s="237"/>
      <c r="C1" s="238" t="s">
        <v>6</v>
      </c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6"/>
      <c r="R1" s="236"/>
      <c r="S1" s="236"/>
    </row>
    <row r="2" spans="1:45" s="24" customFormat="1" ht="30" customHeight="1" x14ac:dyDescent="0.25">
      <c r="A2" s="237"/>
      <c r="B2" s="237"/>
      <c r="C2" s="238" t="s">
        <v>0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6"/>
      <c r="R2" s="236"/>
      <c r="S2" s="236"/>
    </row>
    <row r="3" spans="1:45" s="24" customFormat="1" ht="13.8" x14ac:dyDescent="0.25">
      <c r="A3" s="237"/>
      <c r="B3" s="237"/>
      <c r="C3" s="238" t="s">
        <v>7</v>
      </c>
      <c r="D3" s="238"/>
      <c r="E3" s="238"/>
      <c r="F3" s="238"/>
      <c r="G3" s="238"/>
      <c r="H3" s="238"/>
      <c r="I3" s="238"/>
      <c r="J3" s="238"/>
      <c r="K3" s="239" t="s">
        <v>8</v>
      </c>
      <c r="L3" s="239"/>
      <c r="M3" s="239"/>
      <c r="N3" s="239"/>
      <c r="O3" s="239"/>
      <c r="P3" s="239"/>
      <c r="Q3" s="236"/>
      <c r="R3" s="236"/>
      <c r="S3" s="236"/>
    </row>
    <row r="4" spans="1:45" ht="22.6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1"/>
      <c r="K4" s="1"/>
      <c r="L4" s="1"/>
      <c r="M4" s="1"/>
      <c r="N4" s="1"/>
      <c r="O4" s="1"/>
      <c r="P4" s="1"/>
      <c r="Q4" s="5"/>
      <c r="R4" s="5"/>
      <c r="S4" s="33"/>
    </row>
    <row r="5" spans="1:45" ht="22.65" customHeight="1" x14ac:dyDescent="0.25">
      <c r="A5" s="28"/>
      <c r="B5" s="28"/>
      <c r="C5" s="28" t="s">
        <v>9</v>
      </c>
      <c r="D5" s="3">
        <v>2025</v>
      </c>
      <c r="E5" s="29"/>
      <c r="F5" s="29"/>
      <c r="G5" s="29"/>
      <c r="H5" s="29"/>
      <c r="I5" s="29"/>
      <c r="J5" s="4"/>
      <c r="K5" s="4"/>
      <c r="L5" s="4"/>
      <c r="M5" s="4"/>
      <c r="N5" s="4"/>
      <c r="O5" s="4"/>
      <c r="P5" s="4"/>
      <c r="Q5" s="5"/>
      <c r="R5" s="5"/>
      <c r="S5" s="33"/>
    </row>
    <row r="6" spans="1:45" ht="22.65" customHeight="1" x14ac:dyDescent="0.25">
      <c r="A6" s="28"/>
      <c r="B6" s="28"/>
      <c r="C6" s="28"/>
      <c r="D6" s="29"/>
      <c r="E6" s="29"/>
      <c r="F6" s="29"/>
      <c r="G6" s="29"/>
      <c r="H6" s="29"/>
      <c r="I6" s="29"/>
      <c r="J6" s="29"/>
      <c r="K6" s="4"/>
      <c r="L6" s="4"/>
      <c r="M6" s="4"/>
      <c r="N6" s="4"/>
      <c r="O6" s="4"/>
      <c r="P6" s="4"/>
      <c r="Q6" s="5"/>
      <c r="R6" s="5"/>
      <c r="S6" s="33"/>
    </row>
    <row r="7" spans="1:45" ht="22.65" customHeight="1" x14ac:dyDescent="0.25">
      <c r="A7" s="28"/>
      <c r="B7" s="28"/>
      <c r="C7" s="28" t="s">
        <v>10</v>
      </c>
      <c r="D7" s="3">
        <v>1</v>
      </c>
      <c r="E7" s="29"/>
      <c r="F7" s="29"/>
      <c r="G7" s="29"/>
      <c r="H7" s="29"/>
      <c r="I7" s="29"/>
      <c r="J7" s="4"/>
      <c r="K7" s="4"/>
      <c r="L7" s="4"/>
      <c r="M7" s="4"/>
      <c r="N7" s="4"/>
      <c r="O7" s="4"/>
      <c r="P7" s="4"/>
      <c r="Q7" s="5"/>
      <c r="R7" s="5"/>
      <c r="S7" s="33"/>
    </row>
    <row r="8" spans="1:45" ht="22.65" customHeight="1" x14ac:dyDescent="0.25">
      <c r="A8" s="28"/>
      <c r="B8" s="28"/>
      <c r="C8" s="28"/>
      <c r="D8" s="29"/>
      <c r="E8" s="29"/>
      <c r="F8" s="29"/>
      <c r="G8" s="29"/>
      <c r="H8" s="29"/>
      <c r="I8" s="29"/>
      <c r="J8" s="4"/>
      <c r="K8" s="4"/>
      <c r="L8" s="4"/>
      <c r="M8" s="4"/>
      <c r="N8" s="4"/>
      <c r="O8" s="4"/>
      <c r="P8" s="4"/>
      <c r="Q8" s="5"/>
      <c r="R8" s="5"/>
      <c r="S8" s="33"/>
    </row>
    <row r="9" spans="1:45" ht="22.65" customHeight="1" x14ac:dyDescent="0.25">
      <c r="A9" s="28"/>
      <c r="B9" s="28"/>
      <c r="C9" s="10" t="s">
        <v>11</v>
      </c>
      <c r="D9" s="3">
        <v>30</v>
      </c>
      <c r="E9" s="3">
        <v>1</v>
      </c>
      <c r="F9" s="3">
        <v>2025</v>
      </c>
      <c r="G9" s="4"/>
      <c r="H9" s="4"/>
      <c r="I9" s="4"/>
      <c r="J9" s="4"/>
      <c r="K9" s="5"/>
      <c r="L9" s="5"/>
      <c r="M9" s="5"/>
      <c r="N9" s="5"/>
      <c r="O9" s="5"/>
      <c r="P9" s="5"/>
      <c r="Q9" s="33"/>
    </row>
    <row r="10" spans="1:45" ht="11.4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7"/>
      <c r="K10" s="7"/>
      <c r="L10" s="7"/>
      <c r="M10" s="7"/>
      <c r="N10" s="7"/>
      <c r="O10" s="7"/>
      <c r="P10" s="7"/>
      <c r="Q10" s="8"/>
      <c r="R10" s="8"/>
      <c r="S10" s="33"/>
    </row>
    <row r="12" spans="1:45" ht="32.25" customHeight="1" x14ac:dyDescent="0.25">
      <c r="A12" s="243" t="s">
        <v>12</v>
      </c>
      <c r="B12" s="244" t="s">
        <v>13</v>
      </c>
      <c r="C12" s="240" t="s">
        <v>14</v>
      </c>
      <c r="D12" s="244" t="s">
        <v>15</v>
      </c>
      <c r="E12" s="244" t="s">
        <v>16</v>
      </c>
      <c r="F12" s="241" t="s">
        <v>17</v>
      </c>
      <c r="G12" s="240" t="s">
        <v>18</v>
      </c>
      <c r="H12" s="246" t="s">
        <v>19</v>
      </c>
      <c r="I12" s="246"/>
      <c r="J12" s="246"/>
      <c r="K12" s="247" t="s">
        <v>20</v>
      </c>
      <c r="L12" s="247"/>
      <c r="M12" s="247"/>
      <c r="N12" s="247" t="s">
        <v>21</v>
      </c>
      <c r="O12" s="247"/>
      <c r="P12" s="247"/>
      <c r="Q12" s="234" t="s">
        <v>22</v>
      </c>
      <c r="R12" s="234"/>
      <c r="S12" s="234"/>
      <c r="T12" s="235" t="s">
        <v>23</v>
      </c>
      <c r="U12" s="235"/>
      <c r="V12" s="235"/>
      <c r="W12" s="245" t="s">
        <v>24</v>
      </c>
      <c r="X12" s="245"/>
      <c r="Y12" s="245"/>
      <c r="Z12" s="245" t="s">
        <v>25</v>
      </c>
      <c r="AA12" s="245"/>
      <c r="AB12" s="245"/>
      <c r="AC12" s="245" t="s">
        <v>26</v>
      </c>
      <c r="AD12" s="245"/>
      <c r="AE12" s="245"/>
      <c r="AF12" s="245" t="s">
        <v>27</v>
      </c>
      <c r="AG12" s="245"/>
      <c r="AH12" s="245"/>
      <c r="AI12" s="245" t="s">
        <v>28</v>
      </c>
      <c r="AJ12" s="245"/>
      <c r="AK12" s="245"/>
      <c r="AL12" s="245" t="s">
        <v>29</v>
      </c>
      <c r="AM12" s="245"/>
      <c r="AN12" s="245"/>
      <c r="AO12" s="245" t="s">
        <v>30</v>
      </c>
      <c r="AP12" s="245"/>
      <c r="AQ12" s="245"/>
      <c r="AR12" s="242" t="s">
        <v>31</v>
      </c>
      <c r="AS12" s="242"/>
    </row>
    <row r="13" spans="1:45" ht="32.25" customHeight="1" x14ac:dyDescent="0.25">
      <c r="A13" s="243"/>
      <c r="B13" s="244"/>
      <c r="C13" s="240"/>
      <c r="D13" s="244"/>
      <c r="E13" s="244"/>
      <c r="F13" s="241"/>
      <c r="G13" s="240"/>
      <c r="H13" s="95" t="s">
        <v>32</v>
      </c>
      <c r="I13" s="96" t="s">
        <v>33</v>
      </c>
      <c r="J13" s="96" t="s">
        <v>34</v>
      </c>
      <c r="K13" s="97" t="s">
        <v>32</v>
      </c>
      <c r="L13" s="96" t="s">
        <v>33</v>
      </c>
      <c r="M13" s="96" t="s">
        <v>34</v>
      </c>
      <c r="N13" s="97" t="s">
        <v>32</v>
      </c>
      <c r="O13" s="96" t="s">
        <v>33</v>
      </c>
      <c r="P13" s="96" t="s">
        <v>34</v>
      </c>
      <c r="Q13" s="97" t="s">
        <v>32</v>
      </c>
      <c r="R13" s="96" t="s">
        <v>33</v>
      </c>
      <c r="S13" s="96" t="s">
        <v>34</v>
      </c>
      <c r="T13" s="97" t="s">
        <v>32</v>
      </c>
      <c r="U13" s="96" t="s">
        <v>33</v>
      </c>
      <c r="V13" s="96" t="s">
        <v>34</v>
      </c>
      <c r="W13" s="97" t="s">
        <v>32</v>
      </c>
      <c r="X13" s="96" t="s">
        <v>33</v>
      </c>
      <c r="Y13" s="96" t="s">
        <v>34</v>
      </c>
      <c r="Z13" s="97" t="s">
        <v>32</v>
      </c>
      <c r="AA13" s="96" t="s">
        <v>33</v>
      </c>
      <c r="AB13" s="96" t="s">
        <v>34</v>
      </c>
      <c r="AC13" s="97" t="s">
        <v>32</v>
      </c>
      <c r="AD13" s="96" t="s">
        <v>33</v>
      </c>
      <c r="AE13" s="96" t="s">
        <v>34</v>
      </c>
      <c r="AF13" s="97" t="s">
        <v>32</v>
      </c>
      <c r="AG13" s="96" t="s">
        <v>33</v>
      </c>
      <c r="AH13" s="96" t="s">
        <v>34</v>
      </c>
      <c r="AI13" s="97" t="s">
        <v>32</v>
      </c>
      <c r="AJ13" s="96" t="s">
        <v>33</v>
      </c>
      <c r="AK13" s="96" t="s">
        <v>34</v>
      </c>
      <c r="AL13" s="97" t="s">
        <v>32</v>
      </c>
      <c r="AM13" s="96" t="s">
        <v>33</v>
      </c>
      <c r="AN13" s="96" t="s">
        <v>34</v>
      </c>
      <c r="AO13" s="97" t="s">
        <v>32</v>
      </c>
      <c r="AP13" s="96" t="s">
        <v>33</v>
      </c>
      <c r="AQ13" s="98" t="s">
        <v>34</v>
      </c>
      <c r="AR13" s="93" t="s">
        <v>35</v>
      </c>
      <c r="AS13" s="94" t="s">
        <v>36</v>
      </c>
    </row>
    <row r="14" spans="1:45" ht="108.75" customHeight="1" x14ac:dyDescent="0.25">
      <c r="A14" s="88" t="s">
        <v>37</v>
      </c>
      <c r="B14" s="85" t="s">
        <v>38</v>
      </c>
      <c r="C14" s="118">
        <v>70000</v>
      </c>
      <c r="D14" s="64" t="s">
        <v>39</v>
      </c>
      <c r="E14" s="86" t="s">
        <v>40</v>
      </c>
      <c r="F14" s="86" t="s">
        <v>41</v>
      </c>
      <c r="G14" s="204">
        <v>22082</v>
      </c>
      <c r="H14" s="38"/>
      <c r="I14" s="206">
        <v>836</v>
      </c>
      <c r="J14" s="38"/>
      <c r="K14" s="38"/>
      <c r="L14" s="206">
        <v>1040</v>
      </c>
      <c r="M14" s="38"/>
      <c r="N14" s="38"/>
      <c r="O14" s="206">
        <v>1899</v>
      </c>
      <c r="P14" s="38"/>
      <c r="Q14" s="38"/>
      <c r="R14" s="206">
        <v>1978</v>
      </c>
      <c r="S14" s="38"/>
      <c r="T14" s="38"/>
      <c r="U14" s="206">
        <v>2240</v>
      </c>
      <c r="V14" s="38"/>
      <c r="W14" s="38"/>
      <c r="X14" s="206">
        <v>2415</v>
      </c>
      <c r="Y14" s="38"/>
      <c r="Z14" s="38"/>
      <c r="AA14" s="206">
        <v>2510</v>
      </c>
      <c r="AB14" s="38"/>
      <c r="AC14" s="38"/>
      <c r="AD14" s="206">
        <v>2485</v>
      </c>
      <c r="AE14" s="38"/>
      <c r="AF14" s="38"/>
      <c r="AG14" s="206">
        <v>2320</v>
      </c>
      <c r="AH14" s="38"/>
      <c r="AI14" s="38"/>
      <c r="AJ14" s="206">
        <v>2220</v>
      </c>
      <c r="AK14" s="38"/>
      <c r="AL14" s="38"/>
      <c r="AM14" s="206">
        <v>1172</v>
      </c>
      <c r="AN14" s="38"/>
      <c r="AO14" s="38"/>
      <c r="AP14" s="206">
        <v>967</v>
      </c>
      <c r="AQ14" s="99"/>
      <c r="AR14" s="206">
        <f>I14+L14+O14+R14+U14+X14+AA14+AD14+AG14+AJ14+AM14+AP14</f>
        <v>22082</v>
      </c>
      <c r="AS14" s="109">
        <f>J14+M14+P14+S14+V14+Y14+AB14+AB14+AB14+AE14+AH14+AK14+AN14+AQ14</f>
        <v>0</v>
      </c>
    </row>
    <row r="15" spans="1:45" ht="110.25" customHeight="1" x14ac:dyDescent="0.25">
      <c r="A15" s="78" t="s">
        <v>37</v>
      </c>
      <c r="B15" s="46" t="s">
        <v>42</v>
      </c>
      <c r="C15" s="117">
        <v>174241</v>
      </c>
      <c r="D15" s="65" t="s">
        <v>39</v>
      </c>
      <c r="E15" s="87" t="s">
        <v>43</v>
      </c>
      <c r="F15" s="86" t="s">
        <v>41</v>
      </c>
      <c r="G15" s="204">
        <v>53022</v>
      </c>
      <c r="H15" s="74"/>
      <c r="I15" s="207">
        <v>1693</v>
      </c>
      <c r="J15" s="75"/>
      <c r="K15" s="75"/>
      <c r="L15" s="207">
        <v>700</v>
      </c>
      <c r="M15" s="75"/>
      <c r="N15" s="75"/>
      <c r="O15" s="207">
        <v>2500</v>
      </c>
      <c r="P15" s="75"/>
      <c r="Q15" s="75"/>
      <c r="R15" s="207">
        <v>5700</v>
      </c>
      <c r="S15" s="75"/>
      <c r="T15" s="75"/>
      <c r="U15" s="207">
        <v>5700</v>
      </c>
      <c r="V15" s="75"/>
      <c r="W15" s="75"/>
      <c r="X15" s="207">
        <v>5700</v>
      </c>
      <c r="Y15" s="75"/>
      <c r="Z15" s="75"/>
      <c r="AA15" s="207">
        <v>5700</v>
      </c>
      <c r="AB15" s="75"/>
      <c r="AC15" s="75"/>
      <c r="AD15" s="207">
        <v>5700</v>
      </c>
      <c r="AE15" s="75"/>
      <c r="AF15" s="75"/>
      <c r="AG15" s="207">
        <v>5500</v>
      </c>
      <c r="AH15" s="75"/>
      <c r="AI15" s="75"/>
      <c r="AJ15" s="207">
        <v>5500</v>
      </c>
      <c r="AK15" s="75"/>
      <c r="AL15" s="75"/>
      <c r="AM15" s="207">
        <v>5300</v>
      </c>
      <c r="AN15" s="75"/>
      <c r="AO15" s="76"/>
      <c r="AP15" s="206">
        <v>3329</v>
      </c>
      <c r="AQ15" s="99"/>
      <c r="AR15" s="206">
        <f t="shared" ref="AR15:AR16" si="0">I15+L15+O15+R15+U15+X15+AA15+AD15+AG15+AJ15+AM15+AP15</f>
        <v>53022</v>
      </c>
      <c r="AS15" s="106">
        <f t="shared" ref="AS15:AS23" si="1">J15+M15+P15+S15+V15+Y15+AB15+AB15+AB15+AE15+AH15+AK15+AN15+AQ15</f>
        <v>0</v>
      </c>
    </row>
    <row r="16" spans="1:45" ht="92.4" x14ac:dyDescent="0.25">
      <c r="A16" s="78" t="s">
        <v>37</v>
      </c>
      <c r="B16" s="46" t="s">
        <v>44</v>
      </c>
      <c r="C16" s="115">
        <v>2</v>
      </c>
      <c r="D16" s="65" t="s">
        <v>39</v>
      </c>
      <c r="E16" s="87" t="s">
        <v>45</v>
      </c>
      <c r="F16" s="86" t="s">
        <v>41</v>
      </c>
      <c r="G16" s="205">
        <v>0.6</v>
      </c>
      <c r="H16" s="67"/>
      <c r="I16" s="207">
        <v>0.05</v>
      </c>
      <c r="J16" s="45"/>
      <c r="K16" s="45"/>
      <c r="L16" s="207">
        <v>2.5000000000000001E-2</v>
      </c>
      <c r="M16" s="45"/>
      <c r="N16" s="45"/>
      <c r="O16" s="207">
        <v>0.25</v>
      </c>
      <c r="P16" s="45"/>
      <c r="Q16" s="45"/>
      <c r="R16" s="207">
        <v>0.05</v>
      </c>
      <c r="S16" s="45"/>
      <c r="T16" s="45"/>
      <c r="U16" s="207">
        <v>2.5000000000000001E-2</v>
      </c>
      <c r="V16" s="45"/>
      <c r="W16" s="45"/>
      <c r="X16" s="207">
        <v>2.5000000000000001E-2</v>
      </c>
      <c r="Y16" s="45"/>
      <c r="Z16" s="45"/>
      <c r="AA16" s="207">
        <v>0.05</v>
      </c>
      <c r="AB16" s="45"/>
      <c r="AC16" s="45"/>
      <c r="AD16" s="207">
        <v>2.5000000000000001E-2</v>
      </c>
      <c r="AE16" s="45"/>
      <c r="AF16" s="45"/>
      <c r="AG16" s="207">
        <v>2.5000000000000001E-2</v>
      </c>
      <c r="AH16" s="45"/>
      <c r="AI16" s="45"/>
      <c r="AJ16" s="207">
        <v>2.5000000000000001E-2</v>
      </c>
      <c r="AK16" s="45"/>
      <c r="AL16" s="45"/>
      <c r="AM16" s="207">
        <v>2.5000000000000001E-2</v>
      </c>
      <c r="AN16" s="45"/>
      <c r="AO16" s="56"/>
      <c r="AP16" s="207">
        <v>2.5000000000000001E-2</v>
      </c>
      <c r="AQ16" s="66"/>
      <c r="AR16" s="206">
        <f t="shared" si="0"/>
        <v>0.60000000000000009</v>
      </c>
      <c r="AS16" s="106">
        <f t="shared" si="1"/>
        <v>0</v>
      </c>
    </row>
    <row r="17" spans="1:48" ht="92.4" x14ac:dyDescent="0.25">
      <c r="A17" s="78" t="s">
        <v>37</v>
      </c>
      <c r="B17" s="46" t="s">
        <v>46</v>
      </c>
      <c r="C17" s="115">
        <v>1</v>
      </c>
      <c r="D17" s="65" t="s">
        <v>39</v>
      </c>
      <c r="E17" s="87" t="s">
        <v>47</v>
      </c>
      <c r="F17" s="86" t="s">
        <v>41</v>
      </c>
      <c r="G17" s="205">
        <v>0.16</v>
      </c>
      <c r="H17" s="67"/>
      <c r="I17" s="206">
        <v>1.2999999999999999E-2</v>
      </c>
      <c r="J17" s="45"/>
      <c r="K17" s="45"/>
      <c r="L17" s="206">
        <v>1.2999999999999999E-2</v>
      </c>
      <c r="M17" s="45"/>
      <c r="N17" s="45"/>
      <c r="O17" s="206">
        <v>1.2999999999999999E-2</v>
      </c>
      <c r="P17" s="45"/>
      <c r="Q17" s="45"/>
      <c r="R17" s="206">
        <v>1.2999999999999999E-2</v>
      </c>
      <c r="S17" s="45"/>
      <c r="T17" s="45"/>
      <c r="U17" s="206">
        <v>1.2999999999999999E-2</v>
      </c>
      <c r="V17" s="45"/>
      <c r="W17" s="45"/>
      <c r="X17" s="206">
        <v>1.2999999999999999E-2</v>
      </c>
      <c r="Y17" s="45"/>
      <c r="Z17" s="45"/>
      <c r="AA17" s="206">
        <v>1.2999999999999999E-2</v>
      </c>
      <c r="AB17" s="45"/>
      <c r="AC17" s="45"/>
      <c r="AD17" s="206">
        <v>1.2999999999999999E-2</v>
      </c>
      <c r="AE17" s="45"/>
      <c r="AF17" s="45"/>
      <c r="AG17" s="206">
        <v>1.4E-2</v>
      </c>
      <c r="AH17" s="45"/>
      <c r="AI17" s="45"/>
      <c r="AJ17" s="206">
        <v>1.4E-2</v>
      </c>
      <c r="AK17" s="45"/>
      <c r="AL17" s="45"/>
      <c r="AM17" s="206">
        <v>1.4E-2</v>
      </c>
      <c r="AN17" s="45"/>
      <c r="AO17" s="56"/>
      <c r="AP17" s="206">
        <v>1.4E-2</v>
      </c>
      <c r="AQ17" s="66"/>
      <c r="AR17" s="206">
        <f>I17+L17+O17+R17+U17+X17+AA17+AD17+AG17+AJ17+AM17+AP17</f>
        <v>0.16000000000000003</v>
      </c>
      <c r="AS17" s="106">
        <f t="shared" ref="AS17" si="2">J17+M17+P17+S17+V17+Y17+AB17+AB17+AB17+AE17+AH17+AK17+AN17+AQ17</f>
        <v>0</v>
      </c>
    </row>
    <row r="18" spans="1:48" ht="92.4" x14ac:dyDescent="0.25">
      <c r="A18" s="78" t="s">
        <v>48</v>
      </c>
      <c r="B18" s="46" t="s">
        <v>49</v>
      </c>
      <c r="C18" s="117">
        <v>50000</v>
      </c>
      <c r="D18" s="65" t="s">
        <v>50</v>
      </c>
      <c r="E18" s="87" t="s">
        <v>51</v>
      </c>
      <c r="F18" s="128" t="s">
        <v>52</v>
      </c>
      <c r="G18" s="210">
        <v>18800</v>
      </c>
      <c r="H18" s="211"/>
      <c r="I18" s="208">
        <v>419</v>
      </c>
      <c r="J18" s="212"/>
      <c r="K18" s="212"/>
      <c r="L18" s="208">
        <v>564</v>
      </c>
      <c r="M18" s="212"/>
      <c r="N18" s="212"/>
      <c r="O18" s="208">
        <v>1165</v>
      </c>
      <c r="P18" s="212"/>
      <c r="Q18" s="212"/>
      <c r="R18" s="208">
        <v>2105</v>
      </c>
      <c r="S18" s="212"/>
      <c r="T18" s="212"/>
      <c r="U18" s="208">
        <v>2105</v>
      </c>
      <c r="V18" s="212"/>
      <c r="W18" s="212"/>
      <c r="X18" s="208">
        <v>2105</v>
      </c>
      <c r="Y18" s="212"/>
      <c r="Z18" s="212"/>
      <c r="AA18" s="208">
        <v>1729</v>
      </c>
      <c r="AB18" s="212"/>
      <c r="AC18" s="212"/>
      <c r="AD18" s="208">
        <v>2105</v>
      </c>
      <c r="AE18" s="212"/>
      <c r="AF18" s="212"/>
      <c r="AG18" s="208">
        <v>1729</v>
      </c>
      <c r="AH18" s="212"/>
      <c r="AI18" s="212"/>
      <c r="AJ18" s="208">
        <v>2105</v>
      </c>
      <c r="AK18" s="212"/>
      <c r="AL18" s="212"/>
      <c r="AM18" s="208">
        <v>1917</v>
      </c>
      <c r="AN18" s="212"/>
      <c r="AO18" s="213"/>
      <c r="AP18" s="214">
        <v>752</v>
      </c>
      <c r="AQ18" s="185"/>
      <c r="AR18" s="209">
        <f>I18+L18+O18+R18+U18+X18+AA18+AD18+AG18+AJ18+AM18+AP18</f>
        <v>18800</v>
      </c>
      <c r="AS18" s="106">
        <f t="shared" si="1"/>
        <v>0</v>
      </c>
    </row>
    <row r="19" spans="1:48" ht="105.6" x14ac:dyDescent="0.25">
      <c r="A19" s="78" t="s">
        <v>48</v>
      </c>
      <c r="B19" s="46" t="s">
        <v>53</v>
      </c>
      <c r="C19" s="115">
        <v>1</v>
      </c>
      <c r="D19" s="65" t="s">
        <v>50</v>
      </c>
      <c r="E19" s="87" t="s">
        <v>54</v>
      </c>
      <c r="F19" s="128" t="s">
        <v>52</v>
      </c>
      <c r="G19" s="114">
        <v>0.37</v>
      </c>
      <c r="H19" s="67"/>
      <c r="I19" s="181">
        <f>$G$19*((Proyectos!P79*Proyectos!$BA$79)+(Proyectos!P80*Proyectos!$BA$80)+(Proyectos!P81*Proyectos!$BA$81))</f>
        <v>9.2499999999999995E-3</v>
      </c>
      <c r="J19" s="182"/>
      <c r="K19" s="182"/>
      <c r="L19" s="181">
        <f>$G$19*((Proyectos!S79*Proyectos!$BA$79)+(Proyectos!S80*Proyectos!$BA$80)+(Proyectos!S81*Proyectos!$BA$81))</f>
        <v>4.7286000000000009E-2</v>
      </c>
      <c r="M19" s="182"/>
      <c r="N19" s="182"/>
      <c r="O19" s="181">
        <f>$G$19*((Proyectos!V79*Proyectos!$BA$79)+(Proyectos!V80*Proyectos!$BA$80)+(Proyectos!V81*Proyectos!$BA$81))</f>
        <v>3.3670000000000005E-2</v>
      </c>
      <c r="P19" s="182"/>
      <c r="Q19" s="182"/>
      <c r="R19" s="181">
        <f>$G$19*((Proyectos!Y79*Proyectos!$BA$79)+(Proyectos!Y80*Proyectos!$BA$80)+(Proyectos!Y81*Proyectos!$BA$81))</f>
        <v>2.6862000000000004E-2</v>
      </c>
      <c r="S19" s="182"/>
      <c r="T19" s="182"/>
      <c r="U19" s="181">
        <f>$G$19*((Proyectos!AB79*Proyectos!$BA$79)+(Proyectos!AB80*Proyectos!$BA$80)+(Proyectos!AB81*Proyectos!$BA$81))</f>
        <v>3.0710000000000005E-2</v>
      </c>
      <c r="V19" s="182"/>
      <c r="W19" s="182"/>
      <c r="X19" s="181">
        <f>$G$19*((Proyectos!AE79*Proyectos!$BA$79)+(Proyectos!AE80*Proyectos!$BA$80)+(Proyectos!AE81*Proyectos!$BA$81))</f>
        <v>3.6999999999999998E-2</v>
      </c>
      <c r="Y19" s="182"/>
      <c r="Z19" s="182"/>
      <c r="AA19" s="181">
        <f>$G$19*((Proyectos!AH79*Proyectos!$BA$79)+(Proyectos!AH80*Proyectos!$BA$80)+(Proyectos!AH81*Proyectos!$BA$81))</f>
        <v>3.2560000000000006E-2</v>
      </c>
      <c r="AB19" s="182"/>
      <c r="AC19" s="182"/>
      <c r="AD19" s="181">
        <f>$G$19*((Proyectos!AK79*Proyectos!$BA$79)+(Proyectos!AK80*Proyectos!$BA$80)+(Proyectos!AK81*Proyectos!$BA$81))</f>
        <v>2.6566000000000006E-2</v>
      </c>
      <c r="AE19" s="182"/>
      <c r="AF19" s="182"/>
      <c r="AG19" s="181">
        <f>$G$19*((Proyectos!AN79*Proyectos!$BA$79)+(Proyectos!AN80*Proyectos!$BA$80)+(Proyectos!AN81*Proyectos!$BA$81))</f>
        <v>3.0710000000000005E-2</v>
      </c>
      <c r="AH19" s="182"/>
      <c r="AI19" s="182"/>
      <c r="AJ19" s="181">
        <f>$G$19*((Proyectos!AQ79*Proyectos!$BA$79)+(Proyectos!AQ80*Proyectos!$BA$80)+(Proyectos!AQ81*Proyectos!$BA$81))</f>
        <v>3.219000000000001E-2</v>
      </c>
      <c r="AK19" s="182"/>
      <c r="AL19" s="182"/>
      <c r="AM19" s="181">
        <f>$G$19*((Proyectos!AT79*Proyectos!$BA$79)+(Proyectos!AT80*Proyectos!$BA$80)+(Proyectos!AT81*Proyectos!$BA$81))</f>
        <v>3.4410000000000003E-2</v>
      </c>
      <c r="AN19" s="182"/>
      <c r="AO19" s="183"/>
      <c r="AP19" s="184">
        <f>$G$19*((Proyectos!AW79*Proyectos!$BA$79)+(Proyectos!AW80*Proyectos!$BA$80)+(Proyectos!AW81*Proyectos!$BA$81))</f>
        <v>2.8786000000000003E-2</v>
      </c>
      <c r="AQ19" s="66"/>
      <c r="AR19" s="190">
        <f>I19+L19+O19+R19+U19+X19+AA19+AD19+AG19+AJ19+AM19+AP19</f>
        <v>0.37</v>
      </c>
      <c r="AS19" s="106">
        <f t="shared" si="1"/>
        <v>0</v>
      </c>
    </row>
    <row r="20" spans="1:48" ht="110.25" customHeight="1" x14ac:dyDescent="0.25">
      <c r="A20" s="78" t="s">
        <v>48</v>
      </c>
      <c r="B20" s="46" t="s">
        <v>55</v>
      </c>
      <c r="C20" s="115">
        <v>1</v>
      </c>
      <c r="D20" s="65" t="s">
        <v>50</v>
      </c>
      <c r="E20" s="87" t="s">
        <v>56</v>
      </c>
      <c r="F20" s="128" t="s">
        <v>52</v>
      </c>
      <c r="G20" s="114">
        <v>0.42</v>
      </c>
      <c r="H20" s="67"/>
      <c r="I20" s="181">
        <f>$G$20*((Proyectos!P82*Proyectos!$BA$82)+(Proyectos!P83*Proyectos!$BA$83)+(Proyectos!P84*Proyectos!$BA$84))</f>
        <v>2.9399999999999996E-2</v>
      </c>
      <c r="J20" s="179"/>
      <c r="K20" s="179"/>
      <c r="L20" s="181">
        <f>$G$20*((Proyectos!S82*Proyectos!$BA$82)+(Proyectos!S83*Proyectos!$BA$83)+(Proyectos!S84*Proyectos!$BA$84))</f>
        <v>2.7404999999999999E-2</v>
      </c>
      <c r="M20" s="179"/>
      <c r="N20" s="179"/>
      <c r="O20" s="181">
        <f>$G$20*((Proyectos!V82*Proyectos!$BA$82)+(Proyectos!V83*Proyectos!$BA$83)+(Proyectos!V84*Proyectos!$BA$84))</f>
        <v>4.1265000000000003E-2</v>
      </c>
      <c r="P20" s="179"/>
      <c r="Q20" s="179"/>
      <c r="R20" s="181">
        <f>$G$20*((Proyectos!Y82*Proyectos!$BA$82)+(Proyectos!Y83*Proyectos!$BA$83)+(Proyectos!Y84*Proyectos!$BA$84))</f>
        <v>3.1815000000000003E-2</v>
      </c>
      <c r="S20" s="179"/>
      <c r="T20" s="179"/>
      <c r="U20" s="181">
        <f>$G$20*((Proyectos!AB82*Proyectos!$BA$82)+(Proyectos!AB83*Proyectos!$BA$83)+(Proyectos!AB84*Proyectos!$BA$84))</f>
        <v>3.1815000000000003E-2</v>
      </c>
      <c r="V20" s="179"/>
      <c r="W20" s="179"/>
      <c r="X20" s="181">
        <f>$G$20*((Proyectos!AE82*Proyectos!$BA$82)+(Proyectos!AE83*Proyectos!$BA$83)+(Proyectos!AE84*Proyectos!$BA$84))</f>
        <v>4.1265000000000003E-2</v>
      </c>
      <c r="Y20" s="179"/>
      <c r="Z20" s="179"/>
      <c r="AA20" s="181">
        <f>$G$20*((Proyectos!AH82*Proyectos!$BA$82)+(Proyectos!AH83*Proyectos!$BA$83)+(Proyectos!AH84*Proyectos!$BA$84))</f>
        <v>3.1815000000000003E-2</v>
      </c>
      <c r="AB20" s="179"/>
      <c r="AC20" s="179"/>
      <c r="AD20" s="181">
        <f>$G$20*((Proyectos!AK82*Proyectos!$BA$82)+(Proyectos!AK83*Proyectos!$BA$83)+(Proyectos!AK84*Proyectos!$BA$84))</f>
        <v>3.1815000000000003E-2</v>
      </c>
      <c r="AE20" s="179"/>
      <c r="AF20" s="179"/>
      <c r="AG20" s="181">
        <f>$G$20*((Proyectos!AN82*Proyectos!$BA$82)+(Proyectos!AN83*Proyectos!$BA$83)+(Proyectos!AN84*Proyectos!$BA$84))</f>
        <v>4.1265000000000003E-2</v>
      </c>
      <c r="AH20" s="179"/>
      <c r="AI20" s="179"/>
      <c r="AJ20" s="181">
        <f>$G$20*((Proyectos!AQ82*Proyectos!$BA$82)+(Proyectos!AQ83*Proyectos!$BA$83)+(Proyectos!AQ84*Proyectos!$BA$84))</f>
        <v>4.1265000000000003E-2</v>
      </c>
      <c r="AK20" s="179"/>
      <c r="AL20" s="179"/>
      <c r="AM20" s="181">
        <f>$G$20*((Proyectos!AT82*Proyectos!$BA$82)+(Proyectos!AT83*Proyectos!$BA$83)+(Proyectos!AT84*Proyectos!$BA$84))</f>
        <v>4.1265000000000003E-2</v>
      </c>
      <c r="AN20" s="179"/>
      <c r="AO20" s="180"/>
      <c r="AP20" s="184">
        <f>$G$20*((Proyectos!AW82*Proyectos!$BA$82)+(Proyectos!AW83*Proyectos!$BA$83)+(Proyectos!AW84*Proyectos!$BA$84))</f>
        <v>2.9610000000000001E-2</v>
      </c>
      <c r="AQ20" s="189"/>
      <c r="AR20" s="190">
        <f>I20+L20+O20+R20+U20+X20+AA20+AD20+AG20+AJ20+AM20+AP20</f>
        <v>0.42000000000000004</v>
      </c>
      <c r="AS20" s="106">
        <f t="shared" si="1"/>
        <v>0</v>
      </c>
    </row>
    <row r="21" spans="1:48" ht="100.5" customHeight="1" x14ac:dyDescent="0.25">
      <c r="A21" s="78" t="s">
        <v>48</v>
      </c>
      <c r="B21" s="46" t="s">
        <v>57</v>
      </c>
      <c r="C21" s="115">
        <v>1</v>
      </c>
      <c r="D21" s="65" t="s">
        <v>58</v>
      </c>
      <c r="E21" s="87" t="s">
        <v>59</v>
      </c>
      <c r="F21" s="128" t="s">
        <v>52</v>
      </c>
      <c r="G21" s="114">
        <v>0.27</v>
      </c>
      <c r="H21" s="67"/>
      <c r="I21" s="181">
        <f>$G$21*((Proyectos!P64*Proyectos!$J$64)+(Proyectos!P65*Proyectos!J65)+(Proyectos!P66*Proyectos!$J$66)+(Proyectos!P67*Proyectos!$J$67)+(Proyectos!P68*Proyectos!$J$68)+(Proyectos!P69*Proyectos!$J$69)+(Proyectos!P70*Proyectos!$J$70)+(Proyectos!P71*Proyectos!$J$71)+(Proyectos!P72*Proyectos!$J$72)+(Proyectos!P73*Proyectos!$J$73)+(Proyectos!P74*Proyectos!$J$74)+(Proyectos!P75*Proyectos!$J$75))</f>
        <v>1.7617500000000001E-2</v>
      </c>
      <c r="J21" s="182"/>
      <c r="L21" s="186">
        <v>3.5700000000000003E-2</v>
      </c>
      <c r="M21" s="182"/>
      <c r="N21" s="182"/>
      <c r="O21" s="181">
        <f>$G$21*((Proyectos!V64*Proyectos!$J$64)+(Proyectos!V65*Proyectos!P65)+(Proyectos!V66*Proyectos!$J$66)+(Proyectos!V67*Proyectos!$J$67)+(Proyectos!V68*Proyectos!$J$68)+(Proyectos!V69*Proyectos!$J$69)+(Proyectos!V70*Proyectos!$J$70)+(Proyectos!V71*Proyectos!$J$71)+(Proyectos!V72*Proyectos!$J$72)+(Proyectos!V73*Proyectos!$J$73)+(Proyectos!V74*Proyectos!$J$74)+(Proyectos!V75*Proyectos!$J$75))</f>
        <v>2.5407000000000002E-2</v>
      </c>
      <c r="P21" s="182"/>
      <c r="Q21" s="182"/>
      <c r="R21" s="181">
        <f>$G$21*((Proyectos!Y64*Proyectos!$J$64)+(Proyectos!Y65*Proyectos!S65)+(Proyectos!Y66*Proyectos!$J$66)+(Proyectos!Y67*Proyectos!$J$67)+(Proyectos!Y68*Proyectos!$J$68)+(Proyectos!Y69*Proyectos!$J$69)+(Proyectos!Y70*Proyectos!$J$70)+(Proyectos!Y71*Proyectos!$J$71)+(Proyectos!Y72*Proyectos!$J$72)+(Proyectos!Y73*Proyectos!$J$73)+(Proyectos!Y74*Proyectos!$J$74)+(Proyectos!Y75*Proyectos!$J$75))</f>
        <v>2.15055E-2</v>
      </c>
      <c r="S21" s="182"/>
      <c r="T21" s="182"/>
      <c r="U21" s="181">
        <f>$G$21*((Proyectos!AB64*Proyectos!$J$64)+(Proyectos!AB65*Proyectos!V65)+(Proyectos!AB66*Proyectos!$J$66)+(Proyectos!AB67*Proyectos!$J$67)+(Proyectos!AB68*Proyectos!$J$68)+(Proyectos!AB69*Proyectos!$J$69)+(Proyectos!AB70*Proyectos!$J$70)+(Proyectos!AB71*Proyectos!$J$71)+(Proyectos!AB72*Proyectos!$J$72)+(Proyectos!AB73*Proyectos!$J$73)+(Proyectos!AB74*Proyectos!$J$74)+(Proyectos!AB75*Proyectos!$J$75))</f>
        <v>2.0236500000000001E-2</v>
      </c>
      <c r="V21" s="182"/>
      <c r="W21" s="182"/>
      <c r="X21" s="181">
        <f>$G$21*((Proyectos!AE64*Proyectos!$J$64)+(Proyectos!AE65*Proyectos!Y65)+(Proyectos!AE66*Proyectos!$J$66)+(Proyectos!AE67*Proyectos!$J$67)+(Proyectos!AE68*Proyectos!$J$68)+(Proyectos!AE69*Proyectos!$J$69)+(Proyectos!AE70*Proyectos!$J$70)+(Proyectos!AE71*Proyectos!$J$71)+(Proyectos!AE72*Proyectos!$J$72)+(Proyectos!AE73*Proyectos!$J$73)+(Proyectos!AE74*Proyectos!$J$74)+(Proyectos!AE75*Proyectos!$J$75))</f>
        <v>2.1951000000000005E-2</v>
      </c>
      <c r="Y21" s="182"/>
      <c r="Z21" s="182"/>
      <c r="AA21" s="181">
        <f>$G$21*((Proyectos!AH64*Proyectos!$J$64)+(Proyectos!AH65*Proyectos!AB65)+(Proyectos!AH66*Proyectos!$J$66)+(Proyectos!AH67*Proyectos!$J$67)+(Proyectos!AH68*Proyectos!$J$68)+(Proyectos!AH69*Proyectos!$J$69)+(Proyectos!AH70*Proyectos!$J$70)+(Proyectos!AH71*Proyectos!$J$71)+(Proyectos!AH72*Proyectos!$J$72)+(Proyectos!AH73*Proyectos!$J$73)+(Proyectos!AH74*Proyectos!$J$74)+(Proyectos!AH75*Proyectos!$J$75))</f>
        <v>2.0371500000000001E-2</v>
      </c>
      <c r="AB21" s="182"/>
      <c r="AC21" s="182"/>
      <c r="AD21" s="181">
        <f>$G$21*((Proyectos!AK64*Proyectos!$J$64)+(Proyectos!AK65*Proyectos!AE65)+(Proyectos!AK66*Proyectos!$J$66)+(Proyectos!AK67*Proyectos!$J$67)+(Proyectos!AK68*Proyectos!$J$68)+(Proyectos!AK69*Proyectos!$J$69)+(Proyectos!AK70*Proyectos!$J$70)+(Proyectos!AK71*Proyectos!$J$71)+(Proyectos!AK72*Proyectos!$J$72)+(Proyectos!AK73*Proyectos!$J$73)+(Proyectos!AK74*Proyectos!$J$74)+(Proyectos!AK75*Proyectos!$J$75))</f>
        <v>1.8130500000000001E-2</v>
      </c>
      <c r="AE21" s="182"/>
      <c r="AF21" s="182"/>
      <c r="AG21" s="181">
        <f>$G$21*((Proyectos!AN64*Proyectos!$J$64)+(Proyectos!AN65*Proyectos!AH65)+(Proyectos!AN66*Proyectos!$J$66)+(Proyectos!AN67*Proyectos!$J$67)+(Proyectos!AN68*Proyectos!$J$68)+(Proyectos!AN69*Proyectos!$J$69)+(Proyectos!AN70*Proyectos!$J$70)+(Proyectos!AN71*Proyectos!$J$71)+(Proyectos!AN72*Proyectos!$J$72)+(Proyectos!AN73*Proyectos!$J$73)+(Proyectos!AN74*Proyectos!$J$74)+(Proyectos!AN75*Proyectos!$J$75))</f>
        <v>2.1627000000000004E-2</v>
      </c>
      <c r="AH21" s="182"/>
      <c r="AI21" s="182"/>
      <c r="AJ21" s="181">
        <f>$G$21*((Proyectos!AQ64*Proyectos!$J$64)+(Proyectos!AQ65*Proyectos!AK65)+(Proyectos!AQ66*Proyectos!$J$66)+(Proyectos!AQ67*Proyectos!$J$67)+(Proyectos!AQ68*Proyectos!$J$68)+(Proyectos!AQ69*Proyectos!$J$69)+(Proyectos!AQ70*Proyectos!$J$70)+(Proyectos!AQ71*Proyectos!$J$71)+(Proyectos!AQ72*Proyectos!$J$72)+(Proyectos!AQ73*Proyectos!$J$73)+(Proyectos!AQ74*Proyectos!$J$74)+(Proyectos!AQ75*Proyectos!$J$75))</f>
        <v>1.9885500000000004E-2</v>
      </c>
      <c r="AK21" s="182"/>
      <c r="AL21" s="182"/>
      <c r="AM21" s="181">
        <f>$G$21*((Proyectos!AT64*Proyectos!$J$64)+(Proyectos!AT65*Proyectos!AN65)+(Proyectos!AT66*Proyectos!$J$66)+(Proyectos!AT67*Proyectos!$J$67)+(Proyectos!AT68*Proyectos!$J$68)+(Proyectos!AT69*Proyectos!$J$69)+(Proyectos!AT70*Proyectos!$J$70)+(Proyectos!AT71*Proyectos!$J$71)+(Proyectos!AT72*Proyectos!$J$72)+(Proyectos!AT73*Proyectos!$J$73)+(Proyectos!AT74*Proyectos!$J$74)+(Proyectos!AT75*Proyectos!$J$75))</f>
        <v>2.4961499999999998E-2</v>
      </c>
      <c r="AN21" s="182"/>
      <c r="AO21" s="183"/>
      <c r="AP21" s="184">
        <f>$G$21*((Proyectos!AW64*Proyectos!$J$64)+(Proyectos!AW65*Proyectos!AQ65)+(Proyectos!AW66*Proyectos!$J$66)+(Proyectos!AW67*Proyectos!$J$67)+(Proyectos!AW68*Proyectos!$J$68)+(Proyectos!AW69*Proyectos!$J$69)+(Proyectos!AW70*Proyectos!$J$70)+(Proyectos!AW71*Proyectos!$J$71)+(Proyectos!AW72*Proyectos!$J$72)+(Proyectos!AW73*Proyectos!$J$73)+(Proyectos!AW74*Proyectos!$J$74)+(Proyectos!AW75*Proyectos!$J$75))</f>
        <v>2.2626000000000004E-2</v>
      </c>
      <c r="AQ21" s="185"/>
      <c r="AR21" s="190">
        <f>I21+L21+O21+R21+U21+X21+AA21+AD21+AG21+AJ21+AM21+AP21</f>
        <v>0.27001950000000002</v>
      </c>
      <c r="AS21" s="106">
        <f t="shared" si="1"/>
        <v>0</v>
      </c>
    </row>
    <row r="22" spans="1:48" ht="84.75" customHeight="1" x14ac:dyDescent="0.25">
      <c r="A22" s="78" t="s">
        <v>60</v>
      </c>
      <c r="B22" s="46" t="s">
        <v>61</v>
      </c>
      <c r="C22" s="115">
        <v>100</v>
      </c>
      <c r="D22" s="65" t="s">
        <v>62</v>
      </c>
      <c r="E22" s="87" t="s">
        <v>63</v>
      </c>
      <c r="F22" s="87" t="s">
        <v>64</v>
      </c>
      <c r="G22" s="114">
        <v>27</v>
      </c>
      <c r="H22" s="67"/>
      <c r="I22" s="198">
        <f>2.32-0.75+0.3</f>
        <v>1.8699999999999999</v>
      </c>
      <c r="J22" s="196"/>
      <c r="K22" s="196"/>
      <c r="L22" s="198">
        <f>2.51-0.75+0.2</f>
        <v>1.9599999999999997</v>
      </c>
      <c r="M22" s="196"/>
      <c r="N22" s="196"/>
      <c r="O22" s="198">
        <f>2.43-0.75</f>
        <v>1.6800000000000002</v>
      </c>
      <c r="P22" s="196"/>
      <c r="Q22" s="196"/>
      <c r="R22" s="198">
        <v>1.7</v>
      </c>
      <c r="S22" s="196"/>
      <c r="T22" s="196"/>
      <c r="U22" s="198">
        <v>1.71</v>
      </c>
      <c r="V22" s="196"/>
      <c r="W22" s="196"/>
      <c r="X22" s="198">
        <v>1.71</v>
      </c>
      <c r="Y22" s="196"/>
      <c r="Z22" s="196"/>
      <c r="AA22" s="198">
        <v>1.71</v>
      </c>
      <c r="AB22" s="196"/>
      <c r="AC22" s="196"/>
      <c r="AD22" s="198">
        <v>1.71</v>
      </c>
      <c r="AE22" s="45"/>
      <c r="AF22" s="45"/>
      <c r="AG22" s="198">
        <f>2.62-0.75+0.1</f>
        <v>1.9700000000000002</v>
      </c>
      <c r="AH22" s="45"/>
      <c r="AI22" s="45"/>
      <c r="AJ22" s="198">
        <f>2.29-0.75+0.2</f>
        <v>1.74</v>
      </c>
      <c r="AK22" s="45"/>
      <c r="AL22" s="45"/>
      <c r="AM22" s="198">
        <f>3.16-0.75+0.5</f>
        <v>2.91</v>
      </c>
      <c r="AN22" s="45"/>
      <c r="AO22" s="56"/>
      <c r="AP22" s="198">
        <f>3.16-0.75+0.5</f>
        <v>2.91</v>
      </c>
      <c r="AQ22" s="66"/>
      <c r="AR22" s="191">
        <f>I22+L22+O22+R22+U22+X22+AA22+AA22+AA22+AD22+AG22+AJ22+AM22+AP22</f>
        <v>27</v>
      </c>
      <c r="AS22" s="106">
        <f t="shared" si="1"/>
        <v>0</v>
      </c>
      <c r="AU22" s="199"/>
      <c r="AV22" s="199"/>
    </row>
    <row r="23" spans="1:48" ht="98.25" customHeight="1" x14ac:dyDescent="0.25">
      <c r="A23" s="79" t="s">
        <v>60</v>
      </c>
      <c r="B23" s="100" t="s">
        <v>57</v>
      </c>
      <c r="C23" s="116">
        <v>1</v>
      </c>
      <c r="D23" s="101" t="s">
        <v>62</v>
      </c>
      <c r="E23" s="102" t="s">
        <v>59</v>
      </c>
      <c r="F23" s="87" t="s">
        <v>64</v>
      </c>
      <c r="G23" s="192">
        <v>0.27</v>
      </c>
      <c r="H23" s="103"/>
      <c r="I23" s="178">
        <v>0.02</v>
      </c>
      <c r="J23" s="104"/>
      <c r="K23" s="104"/>
      <c r="L23" s="178">
        <v>0.02</v>
      </c>
      <c r="M23" s="104"/>
      <c r="N23" s="104"/>
      <c r="O23" s="178">
        <v>0.02</v>
      </c>
      <c r="P23" s="104"/>
      <c r="Q23" s="104"/>
      <c r="R23" s="178">
        <v>0.02</v>
      </c>
      <c r="S23" s="104"/>
      <c r="T23" s="104"/>
      <c r="U23" s="178">
        <v>0.02</v>
      </c>
      <c r="V23" s="104"/>
      <c r="W23" s="104"/>
      <c r="X23" s="178">
        <v>0.02</v>
      </c>
      <c r="Y23" s="104"/>
      <c r="Z23" s="104"/>
      <c r="AA23" s="178">
        <v>0.02</v>
      </c>
      <c r="AB23" s="104"/>
      <c r="AC23" s="104"/>
      <c r="AD23" s="178">
        <v>0.02</v>
      </c>
      <c r="AE23" s="104"/>
      <c r="AF23" s="104"/>
      <c r="AG23" s="178">
        <v>0.02</v>
      </c>
      <c r="AH23" s="104"/>
      <c r="AI23" s="104"/>
      <c r="AJ23" s="178">
        <v>1.9E-2</v>
      </c>
      <c r="AK23" s="104"/>
      <c r="AL23" s="104"/>
      <c r="AM23" s="178">
        <v>0.02</v>
      </c>
      <c r="AN23" s="104"/>
      <c r="AO23" s="105"/>
      <c r="AP23" s="178">
        <v>1.0999999999999999E-2</v>
      </c>
      <c r="AQ23" s="108"/>
      <c r="AR23" s="193">
        <f>I23+L23+O23+R23+U23+X23+AA23+AA23+AA23+AD23+AG23+AJ23+AM23+AP23</f>
        <v>0.26999999999999996</v>
      </c>
      <c r="AS23" s="107">
        <f t="shared" si="1"/>
        <v>0</v>
      </c>
    </row>
    <row r="36" spans="20:22" ht="13.8" thickBot="1" x14ac:dyDescent="0.3">
      <c r="T36" s="178"/>
      <c r="U36" s="178"/>
      <c r="V36" s="178"/>
    </row>
    <row r="37" spans="20:22" ht="13.8" thickBot="1" x14ac:dyDescent="0.3">
      <c r="T37" s="178"/>
      <c r="U37" s="178"/>
      <c r="V37" s="178"/>
    </row>
  </sheetData>
  <sheetProtection selectLockedCells="1"/>
  <mergeCells count="26">
    <mergeCell ref="AR12:AS12"/>
    <mergeCell ref="A12:A13"/>
    <mergeCell ref="B12:B13"/>
    <mergeCell ref="C12:C13"/>
    <mergeCell ref="D12:D13"/>
    <mergeCell ref="E12:E13"/>
    <mergeCell ref="AL12:AN12"/>
    <mergeCell ref="AO12:AQ12"/>
    <mergeCell ref="W12:Y12"/>
    <mergeCell ref="Z12:AB12"/>
    <mergeCell ref="AC12:AE12"/>
    <mergeCell ref="AF12:AH12"/>
    <mergeCell ref="AI12:AK12"/>
    <mergeCell ref="H12:J12"/>
    <mergeCell ref="K12:M12"/>
    <mergeCell ref="N12:P12"/>
    <mergeCell ref="Q12:S12"/>
    <mergeCell ref="T12:V12"/>
    <mergeCell ref="Q1:S3"/>
    <mergeCell ref="A1:B3"/>
    <mergeCell ref="C1:P1"/>
    <mergeCell ref="C2:P2"/>
    <mergeCell ref="C3:J3"/>
    <mergeCell ref="K3:P3"/>
    <mergeCell ref="G12:G13"/>
    <mergeCell ref="F12:F13"/>
  </mergeCells>
  <printOptions horizontalCentered="1"/>
  <pageMargins left="0.11811023622047245" right="0.11811023622047245" top="0.15748031496062992" bottom="0.15748031496062992" header="0.31496062992125984" footer="0.31496062992125984"/>
  <pageSetup scale="42" orientation="portrait" horizontalDpi="4294967295" verticalDpi="4294967295" r:id="rId1"/>
  <headerFooter>
    <oddFooter>&amp;L&amp;"Verdana,Normal"&amp;8F-TH-5. Versión :1.&amp;R&amp;"Verdana,Normal"&amp;8Subdirección de Talento Humano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60DBA06-246E-48F8-A116-BB3B38DBBC41}">
          <x14:formula1>
            <xm:f>'Listas desplegables'!$A$2:$A$4</xm:f>
          </x14:formula1>
          <xm:sqref>A14:A23</xm:sqref>
        </x14:dataValidation>
        <x14:dataValidation type="list" allowBlank="1" showInputMessage="1" showErrorMessage="1" xr:uid="{80122DD8-A16F-48DF-B8E4-CC224F99FB98}">
          <x14:formula1>
            <xm:f>'Listas desplegables'!$E$2:$E$10</xm:f>
          </x14:formula1>
          <xm:sqref>B14:B23</xm:sqref>
        </x14:dataValidation>
        <x14:dataValidation type="list" allowBlank="1" showInputMessage="1" showErrorMessage="1" xr:uid="{35C9E1A8-4D5E-4FE2-BC89-8F633D142B22}">
          <x14:formula1>
            <xm:f>'Listas desplegables'!$D$2:$D$5</xm:f>
          </x14:formula1>
          <xm:sqref>D14:D23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F0E6-156B-4982-B9BD-C8A62C57B168}">
  <dimension ref="A1:BA84"/>
  <sheetViews>
    <sheetView showWhiteSpace="0" topLeftCell="C1" zoomScale="70" zoomScaleNormal="70" zoomScaleSheetLayoutView="90" zoomScalePageLayoutView="70" workbookViewId="0">
      <selection activeCell="AY16" sqref="AY16"/>
    </sheetView>
  </sheetViews>
  <sheetFormatPr baseColWidth="10" defaultColWidth="11.44140625" defaultRowHeight="13.2" x14ac:dyDescent="0.25"/>
  <cols>
    <col min="1" max="1" width="16.109375" style="34" customWidth="1"/>
    <col min="2" max="2" width="39.109375" style="34" customWidth="1"/>
    <col min="3" max="3" width="49.109375" style="34" customWidth="1"/>
    <col min="4" max="4" width="17.6640625" style="34" customWidth="1"/>
    <col min="5" max="5" width="37" style="216" customWidth="1"/>
    <col min="6" max="8" width="16.88671875" style="216" customWidth="1"/>
    <col min="9" max="9" width="57.44140625" style="216" customWidth="1"/>
    <col min="10" max="10" width="16.88671875" style="216" customWidth="1"/>
    <col min="11" max="11" width="16.88671875" style="216" hidden="1" customWidth="1"/>
    <col min="12" max="12" width="14.5546875" style="216" hidden="1" customWidth="1"/>
    <col min="13" max="13" width="33.44140625" style="216" hidden="1" customWidth="1"/>
    <col min="14" max="14" width="44.5546875" style="216" bestFit="1" customWidth="1"/>
    <col min="15" max="15" width="42.109375" style="216" customWidth="1"/>
    <col min="16" max="16" width="11.44140625" style="216" customWidth="1"/>
    <col min="17" max="17" width="14.5546875" style="216" customWidth="1"/>
    <col min="18" max="18" width="35.44140625" style="216" customWidth="1"/>
    <col min="19" max="19" width="11.44140625" style="216" customWidth="1"/>
    <col min="20" max="20" width="14.5546875" style="216" customWidth="1"/>
    <col min="21" max="21" width="35.44140625" style="216" customWidth="1"/>
    <col min="22" max="22" width="11.44140625" style="216" customWidth="1"/>
    <col min="23" max="23" width="14.5546875" style="216" customWidth="1"/>
    <col min="24" max="24" width="35.44140625" style="216" customWidth="1"/>
    <col min="25" max="25" width="11.44140625" style="216" customWidth="1"/>
    <col min="26" max="26" width="14.5546875" style="216" customWidth="1"/>
    <col min="27" max="27" width="35.44140625" style="216" customWidth="1"/>
    <col min="28" max="28" width="11.44140625" style="216" customWidth="1"/>
    <col min="29" max="29" width="14.5546875" style="216" customWidth="1"/>
    <col min="30" max="30" width="39.109375" style="216" customWidth="1"/>
    <col min="31" max="31" width="11.44140625" style="216" customWidth="1"/>
    <col min="32" max="32" width="14.5546875" style="216" customWidth="1"/>
    <col min="33" max="33" width="35.44140625" style="216" customWidth="1"/>
    <col min="34" max="34" width="11.44140625" style="216" customWidth="1"/>
    <col min="35" max="35" width="14.5546875" style="216" customWidth="1"/>
    <col min="36" max="36" width="35.44140625" style="216" customWidth="1"/>
    <col min="37" max="37" width="11.44140625" style="216" customWidth="1"/>
    <col min="38" max="38" width="14.5546875" style="216" customWidth="1"/>
    <col min="39" max="39" width="35.44140625" style="216" customWidth="1"/>
    <col min="40" max="40" width="11.44140625" style="216" customWidth="1"/>
    <col min="41" max="41" width="14.5546875" style="216" customWidth="1"/>
    <col min="42" max="42" width="35.44140625" style="216" customWidth="1"/>
    <col min="43" max="43" width="11.44140625" style="216" customWidth="1"/>
    <col min="44" max="44" width="14.5546875" style="216" customWidth="1"/>
    <col min="45" max="45" width="35.44140625" style="216" customWidth="1"/>
    <col min="46" max="46" width="11.44140625" style="216" customWidth="1"/>
    <col min="47" max="47" width="14.5546875" style="216" customWidth="1"/>
    <col min="48" max="48" width="35.44140625" style="216" customWidth="1"/>
    <col min="49" max="49" width="11.44140625" style="216" customWidth="1"/>
    <col min="50" max="50" width="14.5546875" style="216" customWidth="1"/>
    <col min="51" max="52" width="11.44140625" style="216" customWidth="1"/>
    <col min="53" max="16384" width="11.44140625" style="216"/>
  </cols>
  <sheetData>
    <row r="1" spans="1:52" s="11" customFormat="1" ht="22.5" customHeight="1" x14ac:dyDescent="0.25">
      <c r="A1" s="268"/>
      <c r="B1" s="269"/>
      <c r="C1" s="269"/>
      <c r="D1" s="264" t="s">
        <v>6</v>
      </c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48"/>
      <c r="AS1" s="248"/>
      <c r="AT1" s="248"/>
      <c r="AU1" s="248"/>
      <c r="AV1" s="248"/>
      <c r="AW1" s="248"/>
      <c r="AX1" s="249"/>
    </row>
    <row r="2" spans="1:52" s="11" customFormat="1" ht="30" customHeight="1" x14ac:dyDescent="0.25">
      <c r="A2" s="270"/>
      <c r="B2" s="271"/>
      <c r="C2" s="271"/>
      <c r="D2" s="264" t="s">
        <v>0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50"/>
      <c r="AS2" s="250"/>
      <c r="AT2" s="250"/>
      <c r="AU2" s="250"/>
      <c r="AV2" s="250"/>
      <c r="AW2" s="250"/>
      <c r="AX2" s="251"/>
    </row>
    <row r="3" spans="1:52" s="11" customFormat="1" ht="13.8" x14ac:dyDescent="0.25">
      <c r="A3" s="272"/>
      <c r="B3" s="273"/>
      <c r="C3" s="273"/>
      <c r="D3" s="265" t="s">
        <v>65</v>
      </c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 t="s">
        <v>66</v>
      </c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52"/>
      <c r="AS3" s="252"/>
      <c r="AT3" s="252"/>
      <c r="AU3" s="252"/>
      <c r="AV3" s="252"/>
      <c r="AW3" s="252"/>
      <c r="AX3" s="253"/>
    </row>
    <row r="4" spans="1:52" ht="22.65" customHeight="1" x14ac:dyDescent="0.25">
      <c r="A4" s="25"/>
      <c r="B4" s="25"/>
      <c r="C4" s="25"/>
      <c r="D4" s="2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5"/>
      <c r="AS4" s="5"/>
      <c r="AT4" s="5"/>
      <c r="AU4" s="5"/>
      <c r="AV4" s="5"/>
      <c r="AW4" s="5"/>
      <c r="AX4" s="217"/>
    </row>
    <row r="5" spans="1:52" ht="22.65" customHeight="1" x14ac:dyDescent="0.25">
      <c r="A5" s="28"/>
      <c r="B5" s="28"/>
      <c r="C5" s="28"/>
      <c r="D5" s="28"/>
      <c r="E5" s="10"/>
      <c r="F5" s="10"/>
      <c r="G5" s="10"/>
      <c r="H5" s="10"/>
      <c r="I5" s="10" t="s">
        <v>9</v>
      </c>
      <c r="J5" s="3">
        <v>2025</v>
      </c>
      <c r="K5" s="41">
        <v>2025</v>
      </c>
      <c r="L5" s="9"/>
      <c r="M5" s="9"/>
      <c r="N5" s="9"/>
      <c r="O5" s="9"/>
      <c r="P5" s="9"/>
      <c r="Q5" s="9"/>
      <c r="R5" s="9"/>
      <c r="S5" s="9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5"/>
      <c r="AS5" s="5"/>
      <c r="AT5" s="5"/>
      <c r="AU5" s="5"/>
      <c r="AV5" s="5"/>
      <c r="AW5" s="5"/>
      <c r="AX5" s="217"/>
    </row>
    <row r="6" spans="1:52" ht="22.65" customHeight="1" x14ac:dyDescent="0.25">
      <c r="A6" s="28"/>
      <c r="B6" s="28"/>
      <c r="C6" s="28"/>
      <c r="D6" s="28"/>
      <c r="E6" s="10"/>
      <c r="F6" s="10"/>
      <c r="G6" s="10"/>
      <c r="H6" s="10"/>
      <c r="I6" s="10"/>
      <c r="J6" s="29"/>
      <c r="K6" s="9"/>
      <c r="L6" s="9"/>
      <c r="M6" s="9"/>
      <c r="N6" s="9"/>
      <c r="O6" s="9"/>
      <c r="P6" s="9"/>
      <c r="Q6" s="9"/>
      <c r="R6" s="9"/>
      <c r="S6" s="9"/>
      <c r="T6" s="9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5"/>
      <c r="AS6" s="5"/>
      <c r="AT6" s="5"/>
      <c r="AU6" s="5"/>
      <c r="AV6" s="5"/>
      <c r="AW6" s="5"/>
      <c r="AX6" s="217"/>
    </row>
    <row r="7" spans="1:52" ht="22.65" customHeight="1" x14ac:dyDescent="0.25">
      <c r="A7" s="28"/>
      <c r="B7" s="28"/>
      <c r="C7" s="28"/>
      <c r="D7" s="28"/>
      <c r="E7" s="10"/>
      <c r="F7" s="10"/>
      <c r="G7" s="10"/>
      <c r="H7" s="10"/>
      <c r="I7" s="10" t="s">
        <v>10</v>
      </c>
      <c r="J7" s="3">
        <v>1</v>
      </c>
      <c r="K7" s="2">
        <v>1</v>
      </c>
      <c r="L7" s="9"/>
      <c r="M7" s="9"/>
      <c r="N7" s="9"/>
      <c r="O7" s="9"/>
      <c r="P7" s="9"/>
      <c r="Q7" s="9"/>
      <c r="R7" s="9"/>
      <c r="S7" s="9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5"/>
      <c r="AS7" s="5"/>
      <c r="AT7" s="5"/>
      <c r="AU7" s="5"/>
      <c r="AV7" s="5"/>
      <c r="AW7" s="5"/>
      <c r="AX7" s="217"/>
    </row>
    <row r="8" spans="1:52" ht="22.65" customHeight="1" x14ac:dyDescent="0.25">
      <c r="A8" s="28"/>
      <c r="B8" s="28"/>
      <c r="C8" s="28"/>
      <c r="D8" s="28"/>
      <c r="E8" s="10"/>
      <c r="F8" s="10"/>
      <c r="G8" s="10"/>
      <c r="H8" s="10"/>
      <c r="I8" s="10"/>
      <c r="J8" s="29"/>
      <c r="K8" s="9"/>
      <c r="L8" s="9"/>
      <c r="M8" s="9"/>
      <c r="N8" s="9"/>
      <c r="O8" s="9"/>
      <c r="P8" s="9"/>
      <c r="Q8" s="9"/>
      <c r="R8" s="9"/>
      <c r="S8" s="9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5"/>
      <c r="AS8" s="5"/>
      <c r="AT8" s="5"/>
      <c r="AU8" s="5"/>
      <c r="AV8" s="5"/>
      <c r="AW8" s="5"/>
      <c r="AX8" s="217"/>
    </row>
    <row r="9" spans="1:52" ht="22.65" customHeight="1" x14ac:dyDescent="0.25">
      <c r="A9" s="28"/>
      <c r="B9" s="28"/>
      <c r="C9" s="28"/>
      <c r="D9" s="28"/>
      <c r="E9" s="10"/>
      <c r="F9" s="10"/>
      <c r="G9" s="10"/>
      <c r="H9" s="10"/>
      <c r="I9" s="10" t="s">
        <v>11</v>
      </c>
      <c r="J9" s="3">
        <v>30</v>
      </c>
      <c r="K9" s="2">
        <v>30</v>
      </c>
      <c r="L9" s="3">
        <v>1</v>
      </c>
      <c r="M9" s="3" t="s">
        <v>67</v>
      </c>
      <c r="N9" s="3">
        <v>1</v>
      </c>
      <c r="O9" s="3">
        <v>2025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217"/>
    </row>
    <row r="10" spans="1:52" ht="11.4" customHeight="1" x14ac:dyDescent="0.25">
      <c r="A10" s="30"/>
      <c r="B10" s="30"/>
      <c r="C10" s="30"/>
      <c r="D10" s="3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8"/>
      <c r="AS10" s="8"/>
      <c r="AT10" s="8"/>
      <c r="AU10" s="8"/>
      <c r="AV10" s="5"/>
      <c r="AW10" s="5"/>
      <c r="AX10" s="217"/>
    </row>
    <row r="13" spans="1:52" ht="26.4" customHeight="1" x14ac:dyDescent="0.25">
      <c r="A13" s="258" t="s">
        <v>12</v>
      </c>
      <c r="B13" s="256" t="s">
        <v>15</v>
      </c>
      <c r="C13" s="241" t="s">
        <v>68</v>
      </c>
      <c r="D13" s="266" t="s">
        <v>69</v>
      </c>
      <c r="E13" s="256" t="s">
        <v>16</v>
      </c>
      <c r="F13" s="256" t="s">
        <v>70</v>
      </c>
      <c r="G13" s="256" t="s">
        <v>71</v>
      </c>
      <c r="H13" s="288" t="s">
        <v>72</v>
      </c>
      <c r="I13" s="241" t="s">
        <v>73</v>
      </c>
      <c r="J13" s="266" t="s">
        <v>74</v>
      </c>
      <c r="K13" s="266" t="s">
        <v>75</v>
      </c>
      <c r="L13" s="266" t="s">
        <v>76</v>
      </c>
      <c r="M13" s="241" t="s">
        <v>17</v>
      </c>
      <c r="N13" s="261" t="s">
        <v>77</v>
      </c>
      <c r="O13" s="260" t="s">
        <v>19</v>
      </c>
      <c r="P13" s="254"/>
      <c r="Q13" s="254"/>
      <c r="R13" s="254" t="s">
        <v>20</v>
      </c>
      <c r="S13" s="254"/>
      <c r="T13" s="254"/>
      <c r="U13" s="254" t="s">
        <v>21</v>
      </c>
      <c r="V13" s="254"/>
      <c r="W13" s="254"/>
      <c r="X13" s="254" t="s">
        <v>22</v>
      </c>
      <c r="Y13" s="254"/>
      <c r="Z13" s="254"/>
      <c r="AA13" s="254" t="s">
        <v>23</v>
      </c>
      <c r="AB13" s="254"/>
      <c r="AC13" s="254"/>
      <c r="AD13" s="254" t="s">
        <v>24</v>
      </c>
      <c r="AE13" s="254"/>
      <c r="AF13" s="254"/>
      <c r="AG13" s="254" t="s">
        <v>25</v>
      </c>
      <c r="AH13" s="254"/>
      <c r="AI13" s="254"/>
      <c r="AJ13" s="254" t="s">
        <v>26</v>
      </c>
      <c r="AK13" s="254"/>
      <c r="AL13" s="254"/>
      <c r="AM13" s="254" t="s">
        <v>27</v>
      </c>
      <c r="AN13" s="254"/>
      <c r="AO13" s="254"/>
      <c r="AP13" s="254" t="s">
        <v>28</v>
      </c>
      <c r="AQ13" s="254"/>
      <c r="AR13" s="254"/>
      <c r="AS13" s="254" t="s">
        <v>29</v>
      </c>
      <c r="AT13" s="254"/>
      <c r="AU13" s="254"/>
      <c r="AV13" s="254" t="s">
        <v>30</v>
      </c>
      <c r="AW13" s="254"/>
      <c r="AX13" s="255"/>
      <c r="AY13" s="340" t="s">
        <v>31</v>
      </c>
      <c r="AZ13" s="341"/>
    </row>
    <row r="14" spans="1:52" ht="39.6" x14ac:dyDescent="0.25">
      <c r="A14" s="259"/>
      <c r="B14" s="257"/>
      <c r="C14" s="292"/>
      <c r="D14" s="267"/>
      <c r="E14" s="257"/>
      <c r="F14" s="257"/>
      <c r="G14" s="257"/>
      <c r="H14" s="289"/>
      <c r="I14" s="292"/>
      <c r="J14" s="267"/>
      <c r="K14" s="267"/>
      <c r="L14" s="267"/>
      <c r="M14" s="263"/>
      <c r="N14" s="262"/>
      <c r="O14" s="156" t="s">
        <v>32</v>
      </c>
      <c r="P14" s="157" t="s">
        <v>78</v>
      </c>
      <c r="Q14" s="157" t="s">
        <v>79</v>
      </c>
      <c r="R14" s="158" t="s">
        <v>32</v>
      </c>
      <c r="S14" s="157" t="s">
        <v>78</v>
      </c>
      <c r="T14" s="157" t="s">
        <v>79</v>
      </c>
      <c r="U14" s="158" t="s">
        <v>32</v>
      </c>
      <c r="V14" s="157" t="s">
        <v>78</v>
      </c>
      <c r="W14" s="157" t="s">
        <v>79</v>
      </c>
      <c r="X14" s="158" t="s">
        <v>32</v>
      </c>
      <c r="Y14" s="157" t="s">
        <v>78</v>
      </c>
      <c r="Z14" s="157" t="s">
        <v>79</v>
      </c>
      <c r="AA14" s="158" t="s">
        <v>32</v>
      </c>
      <c r="AB14" s="157" t="s">
        <v>78</v>
      </c>
      <c r="AC14" s="157" t="s">
        <v>79</v>
      </c>
      <c r="AD14" s="158" t="s">
        <v>32</v>
      </c>
      <c r="AE14" s="157" t="s">
        <v>78</v>
      </c>
      <c r="AF14" s="157" t="s">
        <v>79</v>
      </c>
      <c r="AG14" s="158" t="s">
        <v>32</v>
      </c>
      <c r="AH14" s="157" t="s">
        <v>78</v>
      </c>
      <c r="AI14" s="157" t="s">
        <v>79</v>
      </c>
      <c r="AJ14" s="158" t="s">
        <v>32</v>
      </c>
      <c r="AK14" s="157" t="s">
        <v>78</v>
      </c>
      <c r="AL14" s="157" t="s">
        <v>79</v>
      </c>
      <c r="AM14" s="158" t="s">
        <v>32</v>
      </c>
      <c r="AN14" s="157" t="s">
        <v>78</v>
      </c>
      <c r="AO14" s="157" t="s">
        <v>79</v>
      </c>
      <c r="AP14" s="158" t="s">
        <v>32</v>
      </c>
      <c r="AQ14" s="157" t="s">
        <v>78</v>
      </c>
      <c r="AR14" s="157" t="s">
        <v>79</v>
      </c>
      <c r="AS14" s="158" t="s">
        <v>32</v>
      </c>
      <c r="AT14" s="157" t="s">
        <v>78</v>
      </c>
      <c r="AU14" s="157" t="s">
        <v>79</v>
      </c>
      <c r="AV14" s="158" t="s">
        <v>32</v>
      </c>
      <c r="AW14" s="157" t="s">
        <v>78</v>
      </c>
      <c r="AX14" s="166" t="s">
        <v>79</v>
      </c>
      <c r="AY14" s="163" t="s">
        <v>78</v>
      </c>
      <c r="AZ14" s="167" t="s">
        <v>79</v>
      </c>
    </row>
    <row r="15" spans="1:52" ht="39.6" x14ac:dyDescent="0.25">
      <c r="A15" s="304" t="s">
        <v>60</v>
      </c>
      <c r="B15" s="307" t="s">
        <v>62</v>
      </c>
      <c r="C15" s="281" t="s">
        <v>80</v>
      </c>
      <c r="D15" s="275">
        <v>0.10340000000000001</v>
      </c>
      <c r="E15" s="284" t="s">
        <v>81</v>
      </c>
      <c r="F15" s="286">
        <v>100</v>
      </c>
      <c r="G15" s="296">
        <v>27</v>
      </c>
      <c r="H15" s="296" t="s">
        <v>82</v>
      </c>
      <c r="I15" s="154" t="s">
        <v>83</v>
      </c>
      <c r="J15" s="202">
        <f>+D15*0.4</f>
        <v>4.1360000000000008E-2</v>
      </c>
      <c r="K15" s="159">
        <v>45658</v>
      </c>
      <c r="L15" s="159">
        <v>46022</v>
      </c>
      <c r="M15" s="153" t="s">
        <v>84</v>
      </c>
      <c r="N15" s="153" t="s">
        <v>85</v>
      </c>
      <c r="O15" s="160" t="s">
        <v>86</v>
      </c>
      <c r="P15" s="224">
        <v>8.3299999999999999E-2</v>
      </c>
      <c r="Q15" s="225" t="s">
        <v>86</v>
      </c>
      <c r="R15" s="225" t="s">
        <v>86</v>
      </c>
      <c r="S15" s="226">
        <v>8.3299999999999999E-2</v>
      </c>
      <c r="T15" s="225" t="s">
        <v>86</v>
      </c>
      <c r="U15" s="225" t="s">
        <v>86</v>
      </c>
      <c r="V15" s="226">
        <v>8.3299999999999999E-2</v>
      </c>
      <c r="W15" s="225" t="s">
        <v>86</v>
      </c>
      <c r="X15" s="225" t="s">
        <v>86</v>
      </c>
      <c r="Y15" s="226">
        <v>8.3299999999999999E-2</v>
      </c>
      <c r="Z15" s="225" t="s">
        <v>86</v>
      </c>
      <c r="AA15" s="225" t="s">
        <v>86</v>
      </c>
      <c r="AB15" s="226">
        <v>8.3299999999999999E-2</v>
      </c>
      <c r="AC15" s="225" t="s">
        <v>86</v>
      </c>
      <c r="AD15" s="225" t="s">
        <v>86</v>
      </c>
      <c r="AE15" s="226">
        <v>8.3299999999999999E-2</v>
      </c>
      <c r="AF15" s="225" t="s">
        <v>86</v>
      </c>
      <c r="AG15" s="225" t="s">
        <v>86</v>
      </c>
      <c r="AH15" s="226">
        <v>8.3299999999999999E-2</v>
      </c>
      <c r="AI15" s="225" t="s">
        <v>86</v>
      </c>
      <c r="AJ15" s="225" t="s">
        <v>86</v>
      </c>
      <c r="AK15" s="226">
        <v>8.3299999999999999E-2</v>
      </c>
      <c r="AL15" s="225" t="s">
        <v>86</v>
      </c>
      <c r="AM15" s="225" t="s">
        <v>86</v>
      </c>
      <c r="AN15" s="226">
        <v>8.3299999999999999E-2</v>
      </c>
      <c r="AO15" s="225" t="s">
        <v>86</v>
      </c>
      <c r="AP15" s="225" t="s">
        <v>86</v>
      </c>
      <c r="AQ15" s="226">
        <v>8.3299999999999999E-2</v>
      </c>
      <c r="AR15" s="225" t="s">
        <v>86</v>
      </c>
      <c r="AS15" s="225" t="s">
        <v>86</v>
      </c>
      <c r="AT15" s="226">
        <v>8.3299999999999999E-2</v>
      </c>
      <c r="AU15" s="225" t="s">
        <v>86</v>
      </c>
      <c r="AV15" s="225" t="s">
        <v>86</v>
      </c>
      <c r="AW15" s="226">
        <v>8.3699999999999997E-2</v>
      </c>
      <c r="AX15" s="230" t="s">
        <v>86</v>
      </c>
      <c r="AY15" s="164">
        <f>P15+S15+V15+Y15+AB15+AE15+AH15+AK15+AN15+AQ15+AT15+AW15</f>
        <v>1</v>
      </c>
      <c r="AZ15" s="168">
        <v>0</v>
      </c>
    </row>
    <row r="16" spans="1:52" ht="52.8" x14ac:dyDescent="0.25">
      <c r="A16" s="305"/>
      <c r="B16" s="308"/>
      <c r="C16" s="282"/>
      <c r="D16" s="276"/>
      <c r="E16" s="278"/>
      <c r="F16" s="280"/>
      <c r="G16" s="295"/>
      <c r="H16" s="295"/>
      <c r="I16" s="154" t="s">
        <v>87</v>
      </c>
      <c r="J16" s="202">
        <f>+D15*0.3</f>
        <v>3.1019999999999999E-2</v>
      </c>
      <c r="K16" s="159">
        <v>45658</v>
      </c>
      <c r="L16" s="159">
        <v>46022</v>
      </c>
      <c r="M16" s="153" t="s">
        <v>84</v>
      </c>
      <c r="N16" s="153" t="s">
        <v>88</v>
      </c>
      <c r="O16" s="160" t="s">
        <v>86</v>
      </c>
      <c r="P16" s="227">
        <v>8.3299999999999999E-2</v>
      </c>
      <c r="Q16" s="228" t="s">
        <v>86</v>
      </c>
      <c r="R16" s="228" t="s">
        <v>86</v>
      </c>
      <c r="S16" s="229">
        <v>8.3299999999999999E-2</v>
      </c>
      <c r="T16" s="228" t="s">
        <v>86</v>
      </c>
      <c r="U16" s="228" t="s">
        <v>86</v>
      </c>
      <c r="V16" s="229">
        <v>8.3299999999999999E-2</v>
      </c>
      <c r="W16" s="228" t="s">
        <v>86</v>
      </c>
      <c r="X16" s="228" t="s">
        <v>86</v>
      </c>
      <c r="Y16" s="229">
        <v>8.3299999999999999E-2</v>
      </c>
      <c r="Z16" s="228" t="s">
        <v>86</v>
      </c>
      <c r="AA16" s="228" t="s">
        <v>86</v>
      </c>
      <c r="AB16" s="229">
        <v>8.3299999999999999E-2</v>
      </c>
      <c r="AC16" s="228" t="s">
        <v>86</v>
      </c>
      <c r="AD16" s="228" t="s">
        <v>86</v>
      </c>
      <c r="AE16" s="229">
        <v>8.3299999999999999E-2</v>
      </c>
      <c r="AF16" s="228" t="s">
        <v>86</v>
      </c>
      <c r="AG16" s="228" t="s">
        <v>86</v>
      </c>
      <c r="AH16" s="229">
        <v>8.3299999999999999E-2</v>
      </c>
      <c r="AI16" s="228" t="s">
        <v>86</v>
      </c>
      <c r="AJ16" s="228" t="s">
        <v>86</v>
      </c>
      <c r="AK16" s="229">
        <v>8.3299999999999999E-2</v>
      </c>
      <c r="AL16" s="228" t="s">
        <v>86</v>
      </c>
      <c r="AM16" s="228" t="s">
        <v>86</v>
      </c>
      <c r="AN16" s="229">
        <v>8.3299999999999999E-2</v>
      </c>
      <c r="AO16" s="228" t="s">
        <v>86</v>
      </c>
      <c r="AP16" s="228" t="s">
        <v>86</v>
      </c>
      <c r="AQ16" s="229">
        <v>8.3299999999999999E-2</v>
      </c>
      <c r="AR16" s="228" t="s">
        <v>86</v>
      </c>
      <c r="AS16" s="228" t="s">
        <v>86</v>
      </c>
      <c r="AT16" s="229">
        <v>8.3299999999999999E-2</v>
      </c>
      <c r="AU16" s="228" t="s">
        <v>86</v>
      </c>
      <c r="AV16" s="228" t="s">
        <v>86</v>
      </c>
      <c r="AW16" s="229">
        <v>8.3699999999999997E-2</v>
      </c>
      <c r="AX16" s="231" t="s">
        <v>86</v>
      </c>
      <c r="AY16" s="164">
        <f t="shared" ref="AY16:AY43" si="0">P16+S16+V16+Y16+AB16+AE16+AH16+AK16+AN16+AQ16+AT16+AW16</f>
        <v>1</v>
      </c>
      <c r="AZ16" s="168">
        <v>0</v>
      </c>
    </row>
    <row r="17" spans="1:52" ht="39.6" x14ac:dyDescent="0.25">
      <c r="A17" s="305"/>
      <c r="B17" s="308"/>
      <c r="C17" s="283"/>
      <c r="D17" s="276"/>
      <c r="E17" s="285"/>
      <c r="F17" s="287"/>
      <c r="G17" s="297"/>
      <c r="H17" s="297"/>
      <c r="I17" s="154" t="s">
        <v>89</v>
      </c>
      <c r="J17" s="202">
        <f>+D15*0.3</f>
        <v>3.1019999999999999E-2</v>
      </c>
      <c r="K17" s="159">
        <v>45658</v>
      </c>
      <c r="L17" s="159">
        <v>46022</v>
      </c>
      <c r="M17" s="153" t="s">
        <v>84</v>
      </c>
      <c r="N17" s="153" t="s">
        <v>90</v>
      </c>
      <c r="O17" s="160" t="s">
        <v>86</v>
      </c>
      <c r="P17" s="227">
        <v>8.3299999999999999E-2</v>
      </c>
      <c r="Q17" s="228" t="s">
        <v>86</v>
      </c>
      <c r="R17" s="228" t="s">
        <v>86</v>
      </c>
      <c r="S17" s="229">
        <v>8.3299999999999999E-2</v>
      </c>
      <c r="T17" s="228" t="s">
        <v>86</v>
      </c>
      <c r="U17" s="228" t="s">
        <v>86</v>
      </c>
      <c r="V17" s="229">
        <v>8.3299999999999999E-2</v>
      </c>
      <c r="W17" s="228" t="s">
        <v>86</v>
      </c>
      <c r="X17" s="228" t="s">
        <v>86</v>
      </c>
      <c r="Y17" s="229">
        <v>8.3299999999999999E-2</v>
      </c>
      <c r="Z17" s="228" t="s">
        <v>86</v>
      </c>
      <c r="AA17" s="228" t="s">
        <v>86</v>
      </c>
      <c r="AB17" s="229">
        <v>8.3299999999999999E-2</v>
      </c>
      <c r="AC17" s="228" t="s">
        <v>86</v>
      </c>
      <c r="AD17" s="228" t="s">
        <v>86</v>
      </c>
      <c r="AE17" s="229">
        <v>8.3299999999999999E-2</v>
      </c>
      <c r="AF17" s="228" t="s">
        <v>86</v>
      </c>
      <c r="AG17" s="228" t="s">
        <v>86</v>
      </c>
      <c r="AH17" s="229">
        <v>8.3299999999999999E-2</v>
      </c>
      <c r="AI17" s="228" t="s">
        <v>86</v>
      </c>
      <c r="AJ17" s="228" t="s">
        <v>86</v>
      </c>
      <c r="AK17" s="229">
        <v>8.3299999999999999E-2</v>
      </c>
      <c r="AL17" s="228" t="s">
        <v>86</v>
      </c>
      <c r="AM17" s="228" t="s">
        <v>86</v>
      </c>
      <c r="AN17" s="229">
        <v>8.3299999999999999E-2</v>
      </c>
      <c r="AO17" s="228" t="s">
        <v>86</v>
      </c>
      <c r="AP17" s="228" t="s">
        <v>86</v>
      </c>
      <c r="AQ17" s="229">
        <v>8.3299999999999999E-2</v>
      </c>
      <c r="AR17" s="228" t="s">
        <v>86</v>
      </c>
      <c r="AS17" s="228" t="s">
        <v>86</v>
      </c>
      <c r="AT17" s="229">
        <v>8.3299999999999999E-2</v>
      </c>
      <c r="AU17" s="228" t="s">
        <v>86</v>
      </c>
      <c r="AV17" s="228" t="s">
        <v>86</v>
      </c>
      <c r="AW17" s="229">
        <v>8.3699999999999997E-2</v>
      </c>
      <c r="AX17" s="231" t="s">
        <v>86</v>
      </c>
      <c r="AY17" s="164">
        <f t="shared" si="0"/>
        <v>1</v>
      </c>
      <c r="AZ17" s="168">
        <v>0</v>
      </c>
    </row>
    <row r="18" spans="1:52" ht="26.4" x14ac:dyDescent="0.25">
      <c r="A18" s="305"/>
      <c r="B18" s="308"/>
      <c r="C18" s="274" t="s">
        <v>91</v>
      </c>
      <c r="D18" s="275">
        <v>0.1724</v>
      </c>
      <c r="E18" s="277" t="s">
        <v>92</v>
      </c>
      <c r="F18" s="279">
        <v>100</v>
      </c>
      <c r="G18" s="294">
        <v>27</v>
      </c>
      <c r="H18" s="294"/>
      <c r="I18" s="154" t="s">
        <v>93</v>
      </c>
      <c r="J18" s="202">
        <f>+D18*0.2</f>
        <v>3.4480000000000004E-2</v>
      </c>
      <c r="K18" s="159">
        <v>45658</v>
      </c>
      <c r="L18" s="159">
        <v>46022</v>
      </c>
      <c r="M18" s="153" t="s">
        <v>94</v>
      </c>
      <c r="N18" s="153" t="s">
        <v>95</v>
      </c>
      <c r="O18" s="160" t="s">
        <v>86</v>
      </c>
      <c r="P18" s="227">
        <v>8.3299999999999999E-2</v>
      </c>
      <c r="Q18" s="228" t="s">
        <v>86</v>
      </c>
      <c r="R18" s="228" t="s">
        <v>86</v>
      </c>
      <c r="S18" s="229">
        <v>8.3299999999999999E-2</v>
      </c>
      <c r="T18" s="228" t="s">
        <v>86</v>
      </c>
      <c r="U18" s="228" t="s">
        <v>86</v>
      </c>
      <c r="V18" s="229">
        <v>8.3299999999999999E-2</v>
      </c>
      <c r="W18" s="228" t="s">
        <v>86</v>
      </c>
      <c r="X18" s="228" t="s">
        <v>86</v>
      </c>
      <c r="Y18" s="229">
        <v>8.3299999999999999E-2</v>
      </c>
      <c r="Z18" s="228" t="s">
        <v>86</v>
      </c>
      <c r="AA18" s="228" t="s">
        <v>86</v>
      </c>
      <c r="AB18" s="229">
        <v>8.3299999999999999E-2</v>
      </c>
      <c r="AC18" s="228" t="s">
        <v>86</v>
      </c>
      <c r="AD18" s="228" t="s">
        <v>86</v>
      </c>
      <c r="AE18" s="229">
        <v>8.3299999999999999E-2</v>
      </c>
      <c r="AF18" s="228" t="s">
        <v>86</v>
      </c>
      <c r="AG18" s="228" t="s">
        <v>86</v>
      </c>
      <c r="AH18" s="229">
        <v>8.3299999999999999E-2</v>
      </c>
      <c r="AI18" s="228" t="s">
        <v>86</v>
      </c>
      <c r="AJ18" s="228" t="s">
        <v>86</v>
      </c>
      <c r="AK18" s="229">
        <v>8.3299999999999999E-2</v>
      </c>
      <c r="AL18" s="228" t="s">
        <v>86</v>
      </c>
      <c r="AM18" s="228" t="s">
        <v>86</v>
      </c>
      <c r="AN18" s="229">
        <v>8.3299999999999999E-2</v>
      </c>
      <c r="AO18" s="228" t="s">
        <v>86</v>
      </c>
      <c r="AP18" s="228" t="s">
        <v>86</v>
      </c>
      <c r="AQ18" s="229">
        <v>8.3299999999999999E-2</v>
      </c>
      <c r="AR18" s="228" t="s">
        <v>86</v>
      </c>
      <c r="AS18" s="228" t="s">
        <v>86</v>
      </c>
      <c r="AT18" s="229">
        <v>8.3299999999999999E-2</v>
      </c>
      <c r="AU18" s="228" t="s">
        <v>86</v>
      </c>
      <c r="AV18" s="228" t="s">
        <v>86</v>
      </c>
      <c r="AW18" s="229">
        <v>8.3699999999999997E-2</v>
      </c>
      <c r="AX18" s="231" t="s">
        <v>86</v>
      </c>
      <c r="AY18" s="164">
        <f t="shared" si="0"/>
        <v>1</v>
      </c>
      <c r="AZ18" s="168">
        <v>0</v>
      </c>
    </row>
    <row r="19" spans="1:52" ht="26.4" x14ac:dyDescent="0.25">
      <c r="A19" s="305"/>
      <c r="B19" s="308"/>
      <c r="C19" s="274"/>
      <c r="D19" s="276"/>
      <c r="E19" s="278"/>
      <c r="F19" s="280"/>
      <c r="G19" s="295"/>
      <c r="H19" s="295"/>
      <c r="I19" s="154" t="s">
        <v>96</v>
      </c>
      <c r="J19" s="202">
        <f>+D18*0.2</f>
        <v>3.4480000000000004E-2</v>
      </c>
      <c r="K19" s="159">
        <v>45658</v>
      </c>
      <c r="L19" s="159">
        <v>46022</v>
      </c>
      <c r="M19" s="153" t="s">
        <v>94</v>
      </c>
      <c r="N19" s="153" t="s">
        <v>97</v>
      </c>
      <c r="O19" s="160" t="s">
        <v>86</v>
      </c>
      <c r="P19" s="227">
        <v>8.3299999999999999E-2</v>
      </c>
      <c r="Q19" s="228" t="s">
        <v>86</v>
      </c>
      <c r="R19" s="228" t="s">
        <v>86</v>
      </c>
      <c r="S19" s="229">
        <v>8.3299999999999999E-2</v>
      </c>
      <c r="T19" s="228" t="s">
        <v>86</v>
      </c>
      <c r="U19" s="228" t="s">
        <v>86</v>
      </c>
      <c r="V19" s="229">
        <v>8.3299999999999999E-2</v>
      </c>
      <c r="W19" s="228" t="s">
        <v>86</v>
      </c>
      <c r="X19" s="228" t="s">
        <v>86</v>
      </c>
      <c r="Y19" s="229">
        <v>8.3299999999999999E-2</v>
      </c>
      <c r="Z19" s="228" t="s">
        <v>86</v>
      </c>
      <c r="AA19" s="228" t="s">
        <v>86</v>
      </c>
      <c r="AB19" s="229">
        <v>8.3299999999999999E-2</v>
      </c>
      <c r="AC19" s="228" t="s">
        <v>86</v>
      </c>
      <c r="AD19" s="228" t="s">
        <v>86</v>
      </c>
      <c r="AE19" s="229">
        <v>8.3299999999999999E-2</v>
      </c>
      <c r="AF19" s="228" t="s">
        <v>86</v>
      </c>
      <c r="AG19" s="228" t="s">
        <v>86</v>
      </c>
      <c r="AH19" s="229">
        <v>8.3299999999999999E-2</v>
      </c>
      <c r="AI19" s="228" t="s">
        <v>86</v>
      </c>
      <c r="AJ19" s="228" t="s">
        <v>86</v>
      </c>
      <c r="AK19" s="229">
        <v>8.3299999999999999E-2</v>
      </c>
      <c r="AL19" s="228" t="s">
        <v>86</v>
      </c>
      <c r="AM19" s="228" t="s">
        <v>86</v>
      </c>
      <c r="AN19" s="229">
        <v>8.3299999999999999E-2</v>
      </c>
      <c r="AO19" s="228" t="s">
        <v>86</v>
      </c>
      <c r="AP19" s="228" t="s">
        <v>86</v>
      </c>
      <c r="AQ19" s="229">
        <v>8.3299999999999999E-2</v>
      </c>
      <c r="AR19" s="228" t="s">
        <v>86</v>
      </c>
      <c r="AS19" s="228" t="s">
        <v>86</v>
      </c>
      <c r="AT19" s="229">
        <v>8.3299999999999999E-2</v>
      </c>
      <c r="AU19" s="228" t="s">
        <v>86</v>
      </c>
      <c r="AV19" s="228" t="s">
        <v>86</v>
      </c>
      <c r="AW19" s="229">
        <v>8.3699999999999997E-2</v>
      </c>
      <c r="AX19" s="231" t="s">
        <v>86</v>
      </c>
      <c r="AY19" s="164">
        <f t="shared" si="0"/>
        <v>1</v>
      </c>
      <c r="AZ19" s="168">
        <v>0</v>
      </c>
    </row>
    <row r="20" spans="1:52" ht="26.4" x14ac:dyDescent="0.25">
      <c r="A20" s="305"/>
      <c r="B20" s="308"/>
      <c r="C20" s="274"/>
      <c r="D20" s="276"/>
      <c r="E20" s="278"/>
      <c r="F20" s="280"/>
      <c r="G20" s="295"/>
      <c r="H20" s="295"/>
      <c r="I20" s="154" t="s">
        <v>98</v>
      </c>
      <c r="J20" s="202">
        <f>+D18*0.2</f>
        <v>3.4480000000000004E-2</v>
      </c>
      <c r="K20" s="159">
        <v>45658</v>
      </c>
      <c r="L20" s="159">
        <v>46022</v>
      </c>
      <c r="M20" s="153" t="s">
        <v>94</v>
      </c>
      <c r="N20" s="153" t="s">
        <v>99</v>
      </c>
      <c r="O20" s="160" t="s">
        <v>86</v>
      </c>
      <c r="P20" s="227">
        <v>8.3299999999999999E-2</v>
      </c>
      <c r="Q20" s="228" t="s">
        <v>86</v>
      </c>
      <c r="R20" s="228" t="s">
        <v>86</v>
      </c>
      <c r="S20" s="229">
        <v>8.3299999999999999E-2</v>
      </c>
      <c r="T20" s="228" t="s">
        <v>86</v>
      </c>
      <c r="U20" s="228" t="s">
        <v>86</v>
      </c>
      <c r="V20" s="229">
        <v>8.3299999999999999E-2</v>
      </c>
      <c r="W20" s="228" t="s">
        <v>86</v>
      </c>
      <c r="X20" s="228" t="s">
        <v>86</v>
      </c>
      <c r="Y20" s="229">
        <v>8.3299999999999999E-2</v>
      </c>
      <c r="Z20" s="228" t="s">
        <v>86</v>
      </c>
      <c r="AA20" s="228" t="s">
        <v>86</v>
      </c>
      <c r="AB20" s="229">
        <v>8.3299999999999999E-2</v>
      </c>
      <c r="AC20" s="228" t="s">
        <v>86</v>
      </c>
      <c r="AD20" s="228" t="s">
        <v>86</v>
      </c>
      <c r="AE20" s="229">
        <v>8.3299999999999999E-2</v>
      </c>
      <c r="AF20" s="228" t="s">
        <v>86</v>
      </c>
      <c r="AG20" s="228" t="s">
        <v>86</v>
      </c>
      <c r="AH20" s="229">
        <v>8.3299999999999999E-2</v>
      </c>
      <c r="AI20" s="228" t="s">
        <v>86</v>
      </c>
      <c r="AJ20" s="228" t="s">
        <v>86</v>
      </c>
      <c r="AK20" s="229">
        <v>8.3299999999999999E-2</v>
      </c>
      <c r="AL20" s="228" t="s">
        <v>86</v>
      </c>
      <c r="AM20" s="228" t="s">
        <v>86</v>
      </c>
      <c r="AN20" s="229">
        <v>8.3299999999999999E-2</v>
      </c>
      <c r="AO20" s="228" t="s">
        <v>86</v>
      </c>
      <c r="AP20" s="228" t="s">
        <v>86</v>
      </c>
      <c r="AQ20" s="229">
        <v>8.3299999999999999E-2</v>
      </c>
      <c r="AR20" s="228" t="s">
        <v>86</v>
      </c>
      <c r="AS20" s="228" t="s">
        <v>86</v>
      </c>
      <c r="AT20" s="229">
        <v>8.3299999999999999E-2</v>
      </c>
      <c r="AU20" s="228" t="s">
        <v>86</v>
      </c>
      <c r="AV20" s="228" t="s">
        <v>86</v>
      </c>
      <c r="AW20" s="229">
        <v>8.3699999999999997E-2</v>
      </c>
      <c r="AX20" s="231" t="s">
        <v>86</v>
      </c>
      <c r="AY20" s="164">
        <f t="shared" si="0"/>
        <v>1</v>
      </c>
      <c r="AZ20" s="168">
        <v>0</v>
      </c>
    </row>
    <row r="21" spans="1:52" ht="26.4" x14ac:dyDescent="0.25">
      <c r="A21" s="305"/>
      <c r="B21" s="308"/>
      <c r="C21" s="274"/>
      <c r="D21" s="276"/>
      <c r="E21" s="278"/>
      <c r="F21" s="280"/>
      <c r="G21" s="295"/>
      <c r="H21" s="295"/>
      <c r="I21" s="154" t="s">
        <v>100</v>
      </c>
      <c r="J21" s="202">
        <f>+D18*0.2</f>
        <v>3.4480000000000004E-2</v>
      </c>
      <c r="K21" s="159">
        <v>45658</v>
      </c>
      <c r="L21" s="159">
        <v>46022</v>
      </c>
      <c r="M21" s="153" t="s">
        <v>94</v>
      </c>
      <c r="N21" s="153" t="s">
        <v>101</v>
      </c>
      <c r="O21" s="160" t="s">
        <v>86</v>
      </c>
      <c r="P21" s="227">
        <v>8.3299999999999999E-2</v>
      </c>
      <c r="Q21" s="228" t="s">
        <v>86</v>
      </c>
      <c r="R21" s="228" t="s">
        <v>86</v>
      </c>
      <c r="S21" s="229">
        <v>8.3299999999999999E-2</v>
      </c>
      <c r="T21" s="228" t="s">
        <v>86</v>
      </c>
      <c r="U21" s="228" t="s">
        <v>86</v>
      </c>
      <c r="V21" s="229">
        <v>8.3299999999999999E-2</v>
      </c>
      <c r="W21" s="228" t="s">
        <v>86</v>
      </c>
      <c r="X21" s="228" t="s">
        <v>86</v>
      </c>
      <c r="Y21" s="229">
        <v>8.3299999999999999E-2</v>
      </c>
      <c r="Z21" s="228" t="s">
        <v>86</v>
      </c>
      <c r="AA21" s="228" t="s">
        <v>86</v>
      </c>
      <c r="AB21" s="229">
        <v>8.3299999999999999E-2</v>
      </c>
      <c r="AC21" s="228" t="s">
        <v>86</v>
      </c>
      <c r="AD21" s="228" t="s">
        <v>86</v>
      </c>
      <c r="AE21" s="229">
        <v>8.3299999999999999E-2</v>
      </c>
      <c r="AF21" s="228" t="s">
        <v>86</v>
      </c>
      <c r="AG21" s="228" t="s">
        <v>86</v>
      </c>
      <c r="AH21" s="229">
        <v>8.3299999999999999E-2</v>
      </c>
      <c r="AI21" s="228" t="s">
        <v>86</v>
      </c>
      <c r="AJ21" s="228" t="s">
        <v>86</v>
      </c>
      <c r="AK21" s="229">
        <v>8.3299999999999999E-2</v>
      </c>
      <c r="AL21" s="228" t="s">
        <v>86</v>
      </c>
      <c r="AM21" s="228" t="s">
        <v>86</v>
      </c>
      <c r="AN21" s="229">
        <v>8.3299999999999999E-2</v>
      </c>
      <c r="AO21" s="228" t="s">
        <v>86</v>
      </c>
      <c r="AP21" s="228" t="s">
        <v>86</v>
      </c>
      <c r="AQ21" s="229">
        <v>8.3299999999999999E-2</v>
      </c>
      <c r="AR21" s="228" t="s">
        <v>86</v>
      </c>
      <c r="AS21" s="228" t="s">
        <v>86</v>
      </c>
      <c r="AT21" s="229">
        <v>8.3299999999999999E-2</v>
      </c>
      <c r="AU21" s="228" t="s">
        <v>86</v>
      </c>
      <c r="AV21" s="228" t="s">
        <v>86</v>
      </c>
      <c r="AW21" s="229">
        <v>8.3699999999999997E-2</v>
      </c>
      <c r="AX21" s="231" t="s">
        <v>86</v>
      </c>
      <c r="AY21" s="164">
        <f t="shared" si="0"/>
        <v>1</v>
      </c>
      <c r="AZ21" s="168">
        <v>0</v>
      </c>
    </row>
    <row r="22" spans="1:52" ht="26.4" x14ac:dyDescent="0.25">
      <c r="A22" s="305"/>
      <c r="B22" s="308"/>
      <c r="C22" s="274"/>
      <c r="D22" s="276"/>
      <c r="E22" s="278"/>
      <c r="F22" s="280"/>
      <c r="G22" s="295"/>
      <c r="H22" s="295"/>
      <c r="I22" s="154" t="s">
        <v>102</v>
      </c>
      <c r="J22" s="202">
        <f>+D18*0.2</f>
        <v>3.4480000000000004E-2</v>
      </c>
      <c r="K22" s="159">
        <v>45658</v>
      </c>
      <c r="L22" s="159">
        <v>46022</v>
      </c>
      <c r="M22" s="153" t="s">
        <v>94</v>
      </c>
      <c r="N22" s="153" t="s">
        <v>103</v>
      </c>
      <c r="O22" s="160" t="s">
        <v>86</v>
      </c>
      <c r="P22" s="227">
        <v>8.3299999999999999E-2</v>
      </c>
      <c r="Q22" s="228" t="s">
        <v>86</v>
      </c>
      <c r="R22" s="228" t="s">
        <v>86</v>
      </c>
      <c r="S22" s="229">
        <v>8.3299999999999999E-2</v>
      </c>
      <c r="T22" s="228" t="s">
        <v>86</v>
      </c>
      <c r="U22" s="228" t="s">
        <v>86</v>
      </c>
      <c r="V22" s="229">
        <v>8.3299999999999999E-2</v>
      </c>
      <c r="W22" s="228" t="s">
        <v>86</v>
      </c>
      <c r="X22" s="228" t="s">
        <v>86</v>
      </c>
      <c r="Y22" s="229">
        <v>8.3299999999999999E-2</v>
      </c>
      <c r="Z22" s="228" t="s">
        <v>86</v>
      </c>
      <c r="AA22" s="228" t="s">
        <v>86</v>
      </c>
      <c r="AB22" s="229">
        <v>8.3299999999999999E-2</v>
      </c>
      <c r="AC22" s="228" t="s">
        <v>86</v>
      </c>
      <c r="AD22" s="228" t="s">
        <v>86</v>
      </c>
      <c r="AE22" s="229">
        <v>8.3299999999999999E-2</v>
      </c>
      <c r="AF22" s="228" t="s">
        <v>86</v>
      </c>
      <c r="AG22" s="228" t="s">
        <v>86</v>
      </c>
      <c r="AH22" s="229">
        <v>8.3299999999999999E-2</v>
      </c>
      <c r="AI22" s="228" t="s">
        <v>86</v>
      </c>
      <c r="AJ22" s="228" t="s">
        <v>86</v>
      </c>
      <c r="AK22" s="229">
        <v>8.3299999999999999E-2</v>
      </c>
      <c r="AL22" s="228" t="s">
        <v>86</v>
      </c>
      <c r="AM22" s="228" t="s">
        <v>86</v>
      </c>
      <c r="AN22" s="229">
        <v>8.3299999999999999E-2</v>
      </c>
      <c r="AO22" s="228" t="s">
        <v>86</v>
      </c>
      <c r="AP22" s="228" t="s">
        <v>86</v>
      </c>
      <c r="AQ22" s="229">
        <v>8.3299999999999999E-2</v>
      </c>
      <c r="AR22" s="228" t="s">
        <v>86</v>
      </c>
      <c r="AS22" s="228" t="s">
        <v>86</v>
      </c>
      <c r="AT22" s="229">
        <v>8.3299999999999999E-2</v>
      </c>
      <c r="AU22" s="228" t="s">
        <v>86</v>
      </c>
      <c r="AV22" s="228" t="s">
        <v>86</v>
      </c>
      <c r="AW22" s="229">
        <v>8.3699999999999997E-2</v>
      </c>
      <c r="AX22" s="231" t="s">
        <v>86</v>
      </c>
      <c r="AY22" s="164">
        <f t="shared" si="0"/>
        <v>1</v>
      </c>
      <c r="AZ22" s="168">
        <v>0</v>
      </c>
    </row>
    <row r="23" spans="1:52" ht="26.4" x14ac:dyDescent="0.25">
      <c r="A23" s="305"/>
      <c r="B23" s="308"/>
      <c r="C23" s="274" t="s">
        <v>104</v>
      </c>
      <c r="D23" s="275">
        <v>0.10340000000000001</v>
      </c>
      <c r="E23" s="293" t="s">
        <v>105</v>
      </c>
      <c r="F23" s="291">
        <v>100</v>
      </c>
      <c r="G23" s="290">
        <v>27</v>
      </c>
      <c r="H23" s="290"/>
      <c r="I23" s="154" t="s">
        <v>106</v>
      </c>
      <c r="J23" s="202">
        <f>+D23*0.3</f>
        <v>3.1019999999999999E-2</v>
      </c>
      <c r="K23" s="159">
        <v>45658</v>
      </c>
      <c r="L23" s="159">
        <v>46022</v>
      </c>
      <c r="M23" s="153" t="s">
        <v>107</v>
      </c>
      <c r="N23" s="153" t="s">
        <v>108</v>
      </c>
      <c r="O23" s="160" t="s">
        <v>86</v>
      </c>
      <c r="P23" s="227">
        <v>8.3299999999999999E-2</v>
      </c>
      <c r="Q23" s="228" t="s">
        <v>86</v>
      </c>
      <c r="R23" s="228" t="s">
        <v>86</v>
      </c>
      <c r="S23" s="229">
        <v>8.3299999999999999E-2</v>
      </c>
      <c r="T23" s="228" t="s">
        <v>86</v>
      </c>
      <c r="U23" s="228" t="s">
        <v>86</v>
      </c>
      <c r="V23" s="229">
        <v>8.3299999999999999E-2</v>
      </c>
      <c r="W23" s="228" t="s">
        <v>86</v>
      </c>
      <c r="X23" s="228" t="s">
        <v>86</v>
      </c>
      <c r="Y23" s="229">
        <v>8.3299999999999999E-2</v>
      </c>
      <c r="Z23" s="228" t="s">
        <v>86</v>
      </c>
      <c r="AA23" s="228" t="s">
        <v>86</v>
      </c>
      <c r="AB23" s="229">
        <v>8.3299999999999999E-2</v>
      </c>
      <c r="AC23" s="228" t="s">
        <v>86</v>
      </c>
      <c r="AD23" s="228" t="s">
        <v>86</v>
      </c>
      <c r="AE23" s="229">
        <v>8.3299999999999999E-2</v>
      </c>
      <c r="AF23" s="228" t="s">
        <v>86</v>
      </c>
      <c r="AG23" s="228" t="s">
        <v>86</v>
      </c>
      <c r="AH23" s="229">
        <v>8.3299999999999999E-2</v>
      </c>
      <c r="AI23" s="228" t="s">
        <v>86</v>
      </c>
      <c r="AJ23" s="228" t="s">
        <v>86</v>
      </c>
      <c r="AK23" s="229">
        <v>8.3299999999999999E-2</v>
      </c>
      <c r="AL23" s="228" t="s">
        <v>86</v>
      </c>
      <c r="AM23" s="228" t="s">
        <v>86</v>
      </c>
      <c r="AN23" s="229">
        <v>8.3299999999999999E-2</v>
      </c>
      <c r="AO23" s="228" t="s">
        <v>86</v>
      </c>
      <c r="AP23" s="228" t="s">
        <v>86</v>
      </c>
      <c r="AQ23" s="229">
        <v>8.3299999999999999E-2</v>
      </c>
      <c r="AR23" s="228" t="s">
        <v>86</v>
      </c>
      <c r="AS23" s="228" t="s">
        <v>86</v>
      </c>
      <c r="AT23" s="229">
        <v>8.3299999999999999E-2</v>
      </c>
      <c r="AU23" s="228" t="s">
        <v>86</v>
      </c>
      <c r="AV23" s="228" t="s">
        <v>86</v>
      </c>
      <c r="AW23" s="229">
        <v>8.3699999999999997E-2</v>
      </c>
      <c r="AX23" s="231" t="s">
        <v>86</v>
      </c>
      <c r="AY23" s="164">
        <f t="shared" si="0"/>
        <v>1</v>
      </c>
      <c r="AZ23" s="168">
        <v>0</v>
      </c>
    </row>
    <row r="24" spans="1:52" ht="52.8" x14ac:dyDescent="0.25">
      <c r="A24" s="305"/>
      <c r="B24" s="308"/>
      <c r="C24" s="274"/>
      <c r="D24" s="276"/>
      <c r="E24" s="293"/>
      <c r="F24" s="291"/>
      <c r="G24" s="290"/>
      <c r="H24" s="290"/>
      <c r="I24" s="154" t="s">
        <v>109</v>
      </c>
      <c r="J24" s="202">
        <f>+D23*0.4</f>
        <v>4.1360000000000008E-2</v>
      </c>
      <c r="K24" s="159">
        <v>45658</v>
      </c>
      <c r="L24" s="159">
        <v>46022</v>
      </c>
      <c r="M24" s="153" t="s">
        <v>107</v>
      </c>
      <c r="N24" s="153" t="s">
        <v>110</v>
      </c>
      <c r="O24" s="160" t="s">
        <v>86</v>
      </c>
      <c r="P24" s="227">
        <v>8.3299999999999999E-2</v>
      </c>
      <c r="Q24" s="228" t="s">
        <v>86</v>
      </c>
      <c r="R24" s="228" t="s">
        <v>86</v>
      </c>
      <c r="S24" s="229">
        <v>8.3299999999999999E-2</v>
      </c>
      <c r="T24" s="228" t="s">
        <v>86</v>
      </c>
      <c r="U24" s="228" t="s">
        <v>86</v>
      </c>
      <c r="V24" s="229">
        <v>8.3299999999999999E-2</v>
      </c>
      <c r="W24" s="228" t="s">
        <v>86</v>
      </c>
      <c r="X24" s="228" t="s">
        <v>86</v>
      </c>
      <c r="Y24" s="229">
        <v>8.3299999999999999E-2</v>
      </c>
      <c r="Z24" s="228" t="s">
        <v>86</v>
      </c>
      <c r="AA24" s="228" t="s">
        <v>86</v>
      </c>
      <c r="AB24" s="229">
        <v>8.3299999999999999E-2</v>
      </c>
      <c r="AC24" s="228" t="s">
        <v>86</v>
      </c>
      <c r="AD24" s="228" t="s">
        <v>86</v>
      </c>
      <c r="AE24" s="229">
        <v>8.3299999999999999E-2</v>
      </c>
      <c r="AF24" s="228" t="s">
        <v>86</v>
      </c>
      <c r="AG24" s="228" t="s">
        <v>86</v>
      </c>
      <c r="AH24" s="229">
        <v>8.3299999999999999E-2</v>
      </c>
      <c r="AI24" s="228" t="s">
        <v>86</v>
      </c>
      <c r="AJ24" s="228" t="s">
        <v>86</v>
      </c>
      <c r="AK24" s="229">
        <v>8.3299999999999999E-2</v>
      </c>
      <c r="AL24" s="228" t="s">
        <v>86</v>
      </c>
      <c r="AM24" s="228" t="s">
        <v>86</v>
      </c>
      <c r="AN24" s="229">
        <v>8.3299999999999999E-2</v>
      </c>
      <c r="AO24" s="228" t="s">
        <v>86</v>
      </c>
      <c r="AP24" s="228" t="s">
        <v>86</v>
      </c>
      <c r="AQ24" s="229">
        <v>8.3299999999999999E-2</v>
      </c>
      <c r="AR24" s="228" t="s">
        <v>86</v>
      </c>
      <c r="AS24" s="228" t="s">
        <v>86</v>
      </c>
      <c r="AT24" s="229">
        <v>8.3299999999999999E-2</v>
      </c>
      <c r="AU24" s="228" t="s">
        <v>86</v>
      </c>
      <c r="AV24" s="228" t="s">
        <v>86</v>
      </c>
      <c r="AW24" s="229">
        <v>8.3699999999999997E-2</v>
      </c>
      <c r="AX24" s="231" t="s">
        <v>86</v>
      </c>
      <c r="AY24" s="164">
        <f t="shared" si="0"/>
        <v>1</v>
      </c>
      <c r="AZ24" s="168">
        <v>0</v>
      </c>
    </row>
    <row r="25" spans="1:52" ht="26.4" x14ac:dyDescent="0.25">
      <c r="A25" s="305"/>
      <c r="B25" s="308"/>
      <c r="C25" s="274"/>
      <c r="D25" s="276"/>
      <c r="E25" s="293"/>
      <c r="F25" s="291"/>
      <c r="G25" s="290"/>
      <c r="H25" s="290"/>
      <c r="I25" s="42" t="s">
        <v>111</v>
      </c>
      <c r="J25" s="202">
        <f>+D23*0.3</f>
        <v>3.1019999999999999E-2</v>
      </c>
      <c r="K25" s="159">
        <v>45658</v>
      </c>
      <c r="L25" s="159">
        <v>46022</v>
      </c>
      <c r="M25" s="153" t="s">
        <v>107</v>
      </c>
      <c r="N25" s="153" t="s">
        <v>112</v>
      </c>
      <c r="O25" s="161" t="s">
        <v>86</v>
      </c>
      <c r="P25" s="227">
        <v>8.3299999999999999E-2</v>
      </c>
      <c r="Q25" s="228" t="s">
        <v>86</v>
      </c>
      <c r="R25" s="228" t="s">
        <v>86</v>
      </c>
      <c r="S25" s="229">
        <v>8.3299999999999999E-2</v>
      </c>
      <c r="T25" s="228" t="s">
        <v>86</v>
      </c>
      <c r="U25" s="228" t="s">
        <v>86</v>
      </c>
      <c r="V25" s="229">
        <v>8.3299999999999999E-2</v>
      </c>
      <c r="W25" s="228" t="s">
        <v>86</v>
      </c>
      <c r="X25" s="228" t="s">
        <v>86</v>
      </c>
      <c r="Y25" s="229">
        <v>8.3299999999999999E-2</v>
      </c>
      <c r="Z25" s="228" t="s">
        <v>86</v>
      </c>
      <c r="AA25" s="228" t="s">
        <v>86</v>
      </c>
      <c r="AB25" s="229">
        <v>8.3299999999999999E-2</v>
      </c>
      <c r="AC25" s="228" t="s">
        <v>86</v>
      </c>
      <c r="AD25" s="228" t="s">
        <v>86</v>
      </c>
      <c r="AE25" s="229">
        <v>8.3299999999999999E-2</v>
      </c>
      <c r="AF25" s="228" t="s">
        <v>86</v>
      </c>
      <c r="AG25" s="228" t="s">
        <v>86</v>
      </c>
      <c r="AH25" s="229">
        <v>8.3299999999999999E-2</v>
      </c>
      <c r="AI25" s="228" t="s">
        <v>86</v>
      </c>
      <c r="AJ25" s="228" t="s">
        <v>86</v>
      </c>
      <c r="AK25" s="229">
        <v>8.3299999999999999E-2</v>
      </c>
      <c r="AL25" s="228" t="s">
        <v>86</v>
      </c>
      <c r="AM25" s="228" t="s">
        <v>86</v>
      </c>
      <c r="AN25" s="229">
        <v>8.3299999999999999E-2</v>
      </c>
      <c r="AO25" s="228" t="s">
        <v>86</v>
      </c>
      <c r="AP25" s="228" t="s">
        <v>86</v>
      </c>
      <c r="AQ25" s="229">
        <v>8.3299999999999999E-2</v>
      </c>
      <c r="AR25" s="228" t="s">
        <v>86</v>
      </c>
      <c r="AS25" s="228" t="s">
        <v>86</v>
      </c>
      <c r="AT25" s="229">
        <v>8.3299999999999999E-2</v>
      </c>
      <c r="AU25" s="228" t="s">
        <v>86</v>
      </c>
      <c r="AV25" s="228" t="s">
        <v>86</v>
      </c>
      <c r="AW25" s="229">
        <v>8.3699999999999997E-2</v>
      </c>
      <c r="AX25" s="231" t="s">
        <v>86</v>
      </c>
      <c r="AY25" s="164">
        <f t="shared" si="0"/>
        <v>1</v>
      </c>
      <c r="AZ25" s="168">
        <v>0</v>
      </c>
    </row>
    <row r="26" spans="1:52" ht="53.25" customHeight="1" x14ac:dyDescent="0.25">
      <c r="A26" s="305"/>
      <c r="B26" s="308"/>
      <c r="C26" s="150" t="s">
        <v>113</v>
      </c>
      <c r="D26" s="152">
        <v>3.4500000000000003E-2</v>
      </c>
      <c r="E26" s="151" t="s">
        <v>114</v>
      </c>
      <c r="F26" s="110">
        <v>1</v>
      </c>
      <c r="G26" s="63">
        <v>0.27</v>
      </c>
      <c r="H26" s="63"/>
      <c r="I26" s="223" t="s">
        <v>115</v>
      </c>
      <c r="J26" s="202">
        <v>3.4500000000000003E-2</v>
      </c>
      <c r="K26" s="159">
        <v>45658</v>
      </c>
      <c r="L26" s="159">
        <v>46022</v>
      </c>
      <c r="M26" s="153" t="s">
        <v>116</v>
      </c>
      <c r="N26" s="161" t="s">
        <v>117</v>
      </c>
      <c r="O26" s="161" t="s">
        <v>86</v>
      </c>
      <c r="P26" s="227">
        <v>8.3299999999999999E-2</v>
      </c>
      <c r="Q26" s="228" t="s">
        <v>86</v>
      </c>
      <c r="R26" s="228" t="s">
        <v>86</v>
      </c>
      <c r="S26" s="229">
        <v>8.3299999999999999E-2</v>
      </c>
      <c r="T26" s="228" t="s">
        <v>86</v>
      </c>
      <c r="U26" s="228" t="s">
        <v>86</v>
      </c>
      <c r="V26" s="229">
        <v>8.3299999999999999E-2</v>
      </c>
      <c r="W26" s="228" t="s">
        <v>86</v>
      </c>
      <c r="X26" s="228" t="s">
        <v>86</v>
      </c>
      <c r="Y26" s="229">
        <v>8.3299999999999999E-2</v>
      </c>
      <c r="Z26" s="228" t="s">
        <v>86</v>
      </c>
      <c r="AA26" s="228" t="s">
        <v>86</v>
      </c>
      <c r="AB26" s="229">
        <v>8.3299999999999999E-2</v>
      </c>
      <c r="AC26" s="228" t="s">
        <v>86</v>
      </c>
      <c r="AD26" s="228" t="s">
        <v>86</v>
      </c>
      <c r="AE26" s="229">
        <v>8.3299999999999999E-2</v>
      </c>
      <c r="AF26" s="228" t="s">
        <v>86</v>
      </c>
      <c r="AG26" s="228" t="s">
        <v>86</v>
      </c>
      <c r="AH26" s="229">
        <v>8.3299999999999999E-2</v>
      </c>
      <c r="AI26" s="228" t="s">
        <v>86</v>
      </c>
      <c r="AJ26" s="228" t="s">
        <v>86</v>
      </c>
      <c r="AK26" s="229">
        <v>8.3299999999999999E-2</v>
      </c>
      <c r="AL26" s="228" t="s">
        <v>86</v>
      </c>
      <c r="AM26" s="228" t="s">
        <v>86</v>
      </c>
      <c r="AN26" s="229">
        <v>8.3299999999999999E-2</v>
      </c>
      <c r="AO26" s="228" t="s">
        <v>86</v>
      </c>
      <c r="AP26" s="228" t="s">
        <v>86</v>
      </c>
      <c r="AQ26" s="229">
        <v>8.3299999999999999E-2</v>
      </c>
      <c r="AR26" s="228" t="s">
        <v>86</v>
      </c>
      <c r="AS26" s="228" t="s">
        <v>86</v>
      </c>
      <c r="AT26" s="229">
        <v>8.3299999999999999E-2</v>
      </c>
      <c r="AU26" s="228" t="s">
        <v>86</v>
      </c>
      <c r="AV26" s="228" t="s">
        <v>86</v>
      </c>
      <c r="AW26" s="229">
        <v>8.3699999999999997E-2</v>
      </c>
      <c r="AX26" s="231" t="s">
        <v>86</v>
      </c>
      <c r="AY26" s="164">
        <f t="shared" si="0"/>
        <v>1</v>
      </c>
      <c r="AZ26" s="168">
        <v>0</v>
      </c>
    </row>
    <row r="27" spans="1:52" ht="66" x14ac:dyDescent="0.25">
      <c r="A27" s="305"/>
      <c r="B27" s="309"/>
      <c r="C27" s="314" t="s">
        <v>118</v>
      </c>
      <c r="D27" s="275">
        <v>0.13789999999999999</v>
      </c>
      <c r="E27" s="293" t="s">
        <v>119</v>
      </c>
      <c r="F27" s="291">
        <v>100</v>
      </c>
      <c r="G27" s="290">
        <v>27</v>
      </c>
      <c r="H27" s="290"/>
      <c r="I27" s="171" t="s">
        <v>120</v>
      </c>
      <c r="J27" s="202">
        <f>+D27*0.25</f>
        <v>3.4474999999999999E-2</v>
      </c>
      <c r="K27" s="159">
        <v>45658</v>
      </c>
      <c r="L27" s="159">
        <v>46022</v>
      </c>
      <c r="M27" s="153" t="s">
        <v>121</v>
      </c>
      <c r="N27" s="153" t="s">
        <v>122</v>
      </c>
      <c r="O27" s="161" t="s">
        <v>86</v>
      </c>
      <c r="P27" s="227">
        <v>8.3299999999999999E-2</v>
      </c>
      <c r="Q27" s="228" t="s">
        <v>86</v>
      </c>
      <c r="R27" s="228" t="s">
        <v>86</v>
      </c>
      <c r="S27" s="229">
        <v>8.3299999999999999E-2</v>
      </c>
      <c r="T27" s="228" t="s">
        <v>86</v>
      </c>
      <c r="U27" s="228" t="s">
        <v>86</v>
      </c>
      <c r="V27" s="229">
        <v>8.3299999999999999E-2</v>
      </c>
      <c r="W27" s="228" t="s">
        <v>86</v>
      </c>
      <c r="X27" s="228" t="s">
        <v>86</v>
      </c>
      <c r="Y27" s="229">
        <v>8.3299999999999999E-2</v>
      </c>
      <c r="Z27" s="228" t="s">
        <v>86</v>
      </c>
      <c r="AA27" s="228" t="s">
        <v>86</v>
      </c>
      <c r="AB27" s="229">
        <v>8.3299999999999999E-2</v>
      </c>
      <c r="AC27" s="228" t="s">
        <v>86</v>
      </c>
      <c r="AD27" s="228" t="s">
        <v>86</v>
      </c>
      <c r="AE27" s="229">
        <v>8.3299999999999999E-2</v>
      </c>
      <c r="AF27" s="228" t="s">
        <v>86</v>
      </c>
      <c r="AG27" s="228" t="s">
        <v>86</v>
      </c>
      <c r="AH27" s="229">
        <v>8.3299999999999999E-2</v>
      </c>
      <c r="AI27" s="228" t="s">
        <v>86</v>
      </c>
      <c r="AJ27" s="228" t="s">
        <v>86</v>
      </c>
      <c r="AK27" s="229">
        <v>8.3299999999999999E-2</v>
      </c>
      <c r="AL27" s="228" t="s">
        <v>86</v>
      </c>
      <c r="AM27" s="228" t="s">
        <v>86</v>
      </c>
      <c r="AN27" s="229">
        <v>8.3299999999999999E-2</v>
      </c>
      <c r="AO27" s="228" t="s">
        <v>86</v>
      </c>
      <c r="AP27" s="228" t="s">
        <v>86</v>
      </c>
      <c r="AQ27" s="229">
        <v>8.3299999999999999E-2</v>
      </c>
      <c r="AR27" s="228" t="s">
        <v>86</v>
      </c>
      <c r="AS27" s="228" t="s">
        <v>86</v>
      </c>
      <c r="AT27" s="229">
        <v>8.3299999999999999E-2</v>
      </c>
      <c r="AU27" s="228" t="s">
        <v>86</v>
      </c>
      <c r="AV27" s="228" t="s">
        <v>86</v>
      </c>
      <c r="AW27" s="229">
        <v>8.3699999999999997E-2</v>
      </c>
      <c r="AX27" s="231" t="s">
        <v>86</v>
      </c>
      <c r="AY27" s="164">
        <f t="shared" si="0"/>
        <v>1</v>
      </c>
      <c r="AZ27" s="168">
        <v>0</v>
      </c>
    </row>
    <row r="28" spans="1:52" ht="52.8" x14ac:dyDescent="0.25">
      <c r="A28" s="305"/>
      <c r="B28" s="309"/>
      <c r="C28" s="314"/>
      <c r="D28" s="276"/>
      <c r="E28" s="293"/>
      <c r="F28" s="291"/>
      <c r="G28" s="290"/>
      <c r="H28" s="290"/>
      <c r="I28" s="171" t="s">
        <v>123</v>
      </c>
      <c r="J28" s="202">
        <f>+D27*0.25</f>
        <v>3.4474999999999999E-2</v>
      </c>
      <c r="K28" s="159">
        <v>45658</v>
      </c>
      <c r="L28" s="159">
        <v>46022</v>
      </c>
      <c r="M28" s="153" t="s">
        <v>124</v>
      </c>
      <c r="N28" s="153" t="s">
        <v>125</v>
      </c>
      <c r="O28" s="161" t="s">
        <v>86</v>
      </c>
      <c r="P28" s="227">
        <v>8.3299999999999999E-2</v>
      </c>
      <c r="Q28" s="228" t="s">
        <v>86</v>
      </c>
      <c r="R28" s="228" t="s">
        <v>86</v>
      </c>
      <c r="S28" s="229">
        <v>8.3299999999999999E-2</v>
      </c>
      <c r="T28" s="228" t="s">
        <v>86</v>
      </c>
      <c r="U28" s="228" t="s">
        <v>86</v>
      </c>
      <c r="V28" s="229">
        <v>8.3299999999999999E-2</v>
      </c>
      <c r="W28" s="228" t="s">
        <v>86</v>
      </c>
      <c r="X28" s="228" t="s">
        <v>86</v>
      </c>
      <c r="Y28" s="229">
        <v>8.3299999999999999E-2</v>
      </c>
      <c r="Z28" s="228" t="s">
        <v>86</v>
      </c>
      <c r="AA28" s="228" t="s">
        <v>86</v>
      </c>
      <c r="AB28" s="229">
        <v>8.3299999999999999E-2</v>
      </c>
      <c r="AC28" s="228" t="s">
        <v>86</v>
      </c>
      <c r="AD28" s="228" t="s">
        <v>86</v>
      </c>
      <c r="AE28" s="229">
        <v>8.3299999999999999E-2</v>
      </c>
      <c r="AF28" s="228" t="s">
        <v>86</v>
      </c>
      <c r="AG28" s="228" t="s">
        <v>86</v>
      </c>
      <c r="AH28" s="229">
        <v>8.3299999999999999E-2</v>
      </c>
      <c r="AI28" s="228" t="s">
        <v>86</v>
      </c>
      <c r="AJ28" s="228" t="s">
        <v>86</v>
      </c>
      <c r="AK28" s="229">
        <v>8.3299999999999999E-2</v>
      </c>
      <c r="AL28" s="228" t="s">
        <v>86</v>
      </c>
      <c r="AM28" s="228" t="s">
        <v>86</v>
      </c>
      <c r="AN28" s="229">
        <v>8.3299999999999999E-2</v>
      </c>
      <c r="AO28" s="228" t="s">
        <v>86</v>
      </c>
      <c r="AP28" s="228" t="s">
        <v>86</v>
      </c>
      <c r="AQ28" s="229">
        <v>8.3299999999999999E-2</v>
      </c>
      <c r="AR28" s="228" t="s">
        <v>86</v>
      </c>
      <c r="AS28" s="228" t="s">
        <v>86</v>
      </c>
      <c r="AT28" s="229">
        <v>8.3299999999999999E-2</v>
      </c>
      <c r="AU28" s="228" t="s">
        <v>86</v>
      </c>
      <c r="AV28" s="228" t="s">
        <v>86</v>
      </c>
      <c r="AW28" s="229">
        <v>8.3699999999999997E-2</v>
      </c>
      <c r="AX28" s="231" t="s">
        <v>86</v>
      </c>
      <c r="AY28" s="164">
        <f t="shared" si="0"/>
        <v>1</v>
      </c>
      <c r="AZ28" s="168">
        <v>0</v>
      </c>
    </row>
    <row r="29" spans="1:52" ht="39.6" x14ac:dyDescent="0.25">
      <c r="A29" s="305"/>
      <c r="B29" s="309"/>
      <c r="C29" s="314"/>
      <c r="D29" s="276"/>
      <c r="E29" s="293"/>
      <c r="F29" s="291"/>
      <c r="G29" s="290"/>
      <c r="H29" s="290"/>
      <c r="I29" s="220" t="s">
        <v>126</v>
      </c>
      <c r="J29" s="202">
        <f>+D27*0.25</f>
        <v>3.4474999999999999E-2</v>
      </c>
      <c r="K29" s="159">
        <v>45658</v>
      </c>
      <c r="L29" s="159">
        <v>46022</v>
      </c>
      <c r="M29" s="153" t="s">
        <v>124</v>
      </c>
      <c r="N29" s="153" t="s">
        <v>127</v>
      </c>
      <c r="O29" s="161" t="s">
        <v>86</v>
      </c>
      <c r="P29" s="227">
        <v>8.3299999999999999E-2</v>
      </c>
      <c r="Q29" s="228" t="s">
        <v>86</v>
      </c>
      <c r="R29" s="228" t="s">
        <v>86</v>
      </c>
      <c r="S29" s="229">
        <v>8.3299999999999999E-2</v>
      </c>
      <c r="T29" s="228" t="s">
        <v>86</v>
      </c>
      <c r="U29" s="228" t="s">
        <v>86</v>
      </c>
      <c r="V29" s="229">
        <v>8.3299999999999999E-2</v>
      </c>
      <c r="W29" s="228" t="s">
        <v>86</v>
      </c>
      <c r="X29" s="228" t="s">
        <v>86</v>
      </c>
      <c r="Y29" s="229">
        <v>8.3299999999999999E-2</v>
      </c>
      <c r="Z29" s="228" t="s">
        <v>86</v>
      </c>
      <c r="AA29" s="228" t="s">
        <v>86</v>
      </c>
      <c r="AB29" s="229">
        <v>8.3299999999999999E-2</v>
      </c>
      <c r="AC29" s="228" t="s">
        <v>86</v>
      </c>
      <c r="AD29" s="228" t="s">
        <v>86</v>
      </c>
      <c r="AE29" s="229">
        <v>8.3299999999999999E-2</v>
      </c>
      <c r="AF29" s="228" t="s">
        <v>86</v>
      </c>
      <c r="AG29" s="228" t="s">
        <v>86</v>
      </c>
      <c r="AH29" s="229">
        <v>8.3299999999999999E-2</v>
      </c>
      <c r="AI29" s="228" t="s">
        <v>86</v>
      </c>
      <c r="AJ29" s="228" t="s">
        <v>86</v>
      </c>
      <c r="AK29" s="229">
        <v>8.3299999999999999E-2</v>
      </c>
      <c r="AL29" s="228" t="s">
        <v>86</v>
      </c>
      <c r="AM29" s="228" t="s">
        <v>86</v>
      </c>
      <c r="AN29" s="229">
        <v>8.3299999999999999E-2</v>
      </c>
      <c r="AO29" s="228" t="s">
        <v>86</v>
      </c>
      <c r="AP29" s="228" t="s">
        <v>86</v>
      </c>
      <c r="AQ29" s="229">
        <v>8.3299999999999999E-2</v>
      </c>
      <c r="AR29" s="228" t="s">
        <v>86</v>
      </c>
      <c r="AS29" s="228" t="s">
        <v>86</v>
      </c>
      <c r="AT29" s="229">
        <v>8.3299999999999999E-2</v>
      </c>
      <c r="AU29" s="228" t="s">
        <v>86</v>
      </c>
      <c r="AV29" s="228" t="s">
        <v>86</v>
      </c>
      <c r="AW29" s="229">
        <v>8.3699999999999997E-2</v>
      </c>
      <c r="AX29" s="231" t="s">
        <v>86</v>
      </c>
      <c r="AY29" s="164">
        <f t="shared" si="0"/>
        <v>1</v>
      </c>
      <c r="AZ29" s="168">
        <v>0</v>
      </c>
    </row>
    <row r="30" spans="1:52" ht="36" customHeight="1" x14ac:dyDescent="0.25">
      <c r="A30" s="305"/>
      <c r="B30" s="309"/>
      <c r="C30" s="314"/>
      <c r="D30" s="276"/>
      <c r="E30" s="293"/>
      <c r="F30" s="291"/>
      <c r="G30" s="290"/>
      <c r="H30" s="290"/>
      <c r="I30" s="220" t="s">
        <v>128</v>
      </c>
      <c r="J30" s="202">
        <f>+D27*0.25</f>
        <v>3.4474999999999999E-2</v>
      </c>
      <c r="K30" s="159">
        <v>45689</v>
      </c>
      <c r="L30" s="159">
        <v>46022</v>
      </c>
      <c r="M30" s="153" t="s">
        <v>129</v>
      </c>
      <c r="N30" s="153" t="s">
        <v>130</v>
      </c>
      <c r="O30" s="161" t="s">
        <v>86</v>
      </c>
      <c r="P30" s="227">
        <v>0</v>
      </c>
      <c r="Q30" s="228" t="s">
        <v>86</v>
      </c>
      <c r="R30" s="228" t="s">
        <v>86</v>
      </c>
      <c r="S30" s="229">
        <v>9.0899999999999995E-2</v>
      </c>
      <c r="T30" s="228" t="s">
        <v>86</v>
      </c>
      <c r="U30" s="228" t="s">
        <v>86</v>
      </c>
      <c r="V30" s="229">
        <v>9.0899999999999995E-2</v>
      </c>
      <c r="W30" s="228" t="s">
        <v>86</v>
      </c>
      <c r="X30" s="228" t="s">
        <v>86</v>
      </c>
      <c r="Y30" s="229">
        <v>9.0899999999999995E-2</v>
      </c>
      <c r="Z30" s="228" t="s">
        <v>86</v>
      </c>
      <c r="AA30" s="228" t="s">
        <v>86</v>
      </c>
      <c r="AB30" s="229">
        <v>9.0899999999999995E-2</v>
      </c>
      <c r="AC30" s="228" t="s">
        <v>86</v>
      </c>
      <c r="AD30" s="228" t="s">
        <v>86</v>
      </c>
      <c r="AE30" s="229">
        <v>9.0899999999999995E-2</v>
      </c>
      <c r="AF30" s="228" t="s">
        <v>86</v>
      </c>
      <c r="AG30" s="228" t="s">
        <v>86</v>
      </c>
      <c r="AH30" s="229">
        <v>9.0899999999999995E-2</v>
      </c>
      <c r="AI30" s="228" t="s">
        <v>86</v>
      </c>
      <c r="AJ30" s="228" t="s">
        <v>86</v>
      </c>
      <c r="AK30" s="229">
        <v>9.0899999999999995E-2</v>
      </c>
      <c r="AL30" s="228" t="s">
        <v>86</v>
      </c>
      <c r="AM30" s="228" t="s">
        <v>86</v>
      </c>
      <c r="AN30" s="229">
        <v>9.0899999999999995E-2</v>
      </c>
      <c r="AO30" s="228" t="s">
        <v>86</v>
      </c>
      <c r="AP30" s="228" t="s">
        <v>86</v>
      </c>
      <c r="AQ30" s="229">
        <v>9.0899999999999995E-2</v>
      </c>
      <c r="AR30" s="228" t="s">
        <v>86</v>
      </c>
      <c r="AS30" s="228" t="s">
        <v>86</v>
      </c>
      <c r="AT30" s="229">
        <v>9.0899999999999995E-2</v>
      </c>
      <c r="AU30" s="228" t="s">
        <v>86</v>
      </c>
      <c r="AV30" s="228" t="s">
        <v>86</v>
      </c>
      <c r="AW30" s="229">
        <v>9.0899999999999995E-2</v>
      </c>
      <c r="AX30" s="231" t="s">
        <v>86</v>
      </c>
      <c r="AY30" s="164">
        <f t="shared" si="0"/>
        <v>0.9998999999999999</v>
      </c>
      <c r="AZ30" s="168">
        <v>0</v>
      </c>
    </row>
    <row r="31" spans="1:52" ht="52.8" x14ac:dyDescent="0.25">
      <c r="A31" s="305"/>
      <c r="B31" s="308"/>
      <c r="C31" s="282" t="s">
        <v>131</v>
      </c>
      <c r="D31" s="275">
        <v>0.31030000000000002</v>
      </c>
      <c r="E31" s="311" t="s">
        <v>132</v>
      </c>
      <c r="F31" s="312">
        <v>100</v>
      </c>
      <c r="G31" s="295">
        <v>27</v>
      </c>
      <c r="H31" s="295"/>
      <c r="I31" s="221" t="s">
        <v>133</v>
      </c>
      <c r="J31" s="152">
        <f>+D31*11.11/100</f>
        <v>3.4474330000000004E-2</v>
      </c>
      <c r="K31" s="159">
        <v>45658</v>
      </c>
      <c r="L31" s="159">
        <v>46022</v>
      </c>
      <c r="M31" s="153" t="s">
        <v>134</v>
      </c>
      <c r="N31" s="153" t="s">
        <v>135</v>
      </c>
      <c r="O31" s="161" t="s">
        <v>86</v>
      </c>
      <c r="P31" s="227">
        <v>8.3299999999999999E-2</v>
      </c>
      <c r="Q31" s="228" t="s">
        <v>86</v>
      </c>
      <c r="R31" s="228" t="s">
        <v>86</v>
      </c>
      <c r="S31" s="229">
        <v>8.3299999999999999E-2</v>
      </c>
      <c r="T31" s="228" t="s">
        <v>86</v>
      </c>
      <c r="U31" s="228" t="s">
        <v>86</v>
      </c>
      <c r="V31" s="229">
        <v>8.3299999999999999E-2</v>
      </c>
      <c r="W31" s="228" t="s">
        <v>86</v>
      </c>
      <c r="X31" s="228" t="s">
        <v>86</v>
      </c>
      <c r="Y31" s="229">
        <v>8.3299999999999999E-2</v>
      </c>
      <c r="Z31" s="228" t="s">
        <v>86</v>
      </c>
      <c r="AA31" s="228" t="s">
        <v>86</v>
      </c>
      <c r="AB31" s="229">
        <v>8.3299999999999999E-2</v>
      </c>
      <c r="AC31" s="228" t="s">
        <v>86</v>
      </c>
      <c r="AD31" s="228" t="s">
        <v>86</v>
      </c>
      <c r="AE31" s="229">
        <v>8.3299999999999999E-2</v>
      </c>
      <c r="AF31" s="228" t="s">
        <v>86</v>
      </c>
      <c r="AG31" s="228" t="s">
        <v>86</v>
      </c>
      <c r="AH31" s="229">
        <v>8.3299999999999999E-2</v>
      </c>
      <c r="AI31" s="228" t="s">
        <v>86</v>
      </c>
      <c r="AJ31" s="228" t="s">
        <v>86</v>
      </c>
      <c r="AK31" s="229">
        <v>8.3299999999999999E-2</v>
      </c>
      <c r="AL31" s="228" t="s">
        <v>86</v>
      </c>
      <c r="AM31" s="228" t="s">
        <v>86</v>
      </c>
      <c r="AN31" s="229">
        <v>8.3299999999999999E-2</v>
      </c>
      <c r="AO31" s="228" t="s">
        <v>86</v>
      </c>
      <c r="AP31" s="228" t="s">
        <v>86</v>
      </c>
      <c r="AQ31" s="229">
        <v>8.3299999999999999E-2</v>
      </c>
      <c r="AR31" s="228" t="s">
        <v>86</v>
      </c>
      <c r="AS31" s="228" t="s">
        <v>86</v>
      </c>
      <c r="AT31" s="229">
        <v>8.3299999999999999E-2</v>
      </c>
      <c r="AU31" s="228" t="s">
        <v>86</v>
      </c>
      <c r="AV31" s="228" t="s">
        <v>86</v>
      </c>
      <c r="AW31" s="229">
        <v>8.3699999999999997E-2</v>
      </c>
      <c r="AX31" s="231" t="s">
        <v>86</v>
      </c>
      <c r="AY31" s="164">
        <f t="shared" si="0"/>
        <v>1</v>
      </c>
      <c r="AZ31" s="168">
        <v>0</v>
      </c>
    </row>
    <row r="32" spans="1:52" s="89" customFormat="1" ht="39.6" x14ac:dyDescent="0.25">
      <c r="A32" s="305"/>
      <c r="B32" s="308"/>
      <c r="C32" s="282"/>
      <c r="D32" s="276"/>
      <c r="E32" s="293"/>
      <c r="F32" s="312"/>
      <c r="G32" s="295"/>
      <c r="H32" s="295"/>
      <c r="I32" s="222" t="s">
        <v>136</v>
      </c>
      <c r="J32" s="152">
        <f>+D31*11.11/100</f>
        <v>3.4474330000000004E-2</v>
      </c>
      <c r="K32" s="159">
        <v>45658</v>
      </c>
      <c r="L32" s="159">
        <v>46022</v>
      </c>
      <c r="M32" s="153" t="s">
        <v>137</v>
      </c>
      <c r="N32" s="153" t="s">
        <v>138</v>
      </c>
      <c r="O32" s="161" t="s">
        <v>86</v>
      </c>
      <c r="P32" s="227">
        <v>8.3299999999999999E-2</v>
      </c>
      <c r="Q32" s="228" t="s">
        <v>86</v>
      </c>
      <c r="R32" s="228" t="s">
        <v>86</v>
      </c>
      <c r="S32" s="229">
        <v>8.3299999999999999E-2</v>
      </c>
      <c r="T32" s="228" t="s">
        <v>86</v>
      </c>
      <c r="U32" s="228" t="s">
        <v>86</v>
      </c>
      <c r="V32" s="229">
        <v>8.3299999999999999E-2</v>
      </c>
      <c r="W32" s="228" t="s">
        <v>86</v>
      </c>
      <c r="X32" s="228" t="s">
        <v>86</v>
      </c>
      <c r="Y32" s="229">
        <v>8.3299999999999999E-2</v>
      </c>
      <c r="Z32" s="228" t="s">
        <v>86</v>
      </c>
      <c r="AA32" s="228" t="s">
        <v>86</v>
      </c>
      <c r="AB32" s="229">
        <v>8.3299999999999999E-2</v>
      </c>
      <c r="AC32" s="228" t="s">
        <v>86</v>
      </c>
      <c r="AD32" s="228" t="s">
        <v>86</v>
      </c>
      <c r="AE32" s="229">
        <v>8.3299999999999999E-2</v>
      </c>
      <c r="AF32" s="228" t="s">
        <v>86</v>
      </c>
      <c r="AG32" s="228" t="s">
        <v>86</v>
      </c>
      <c r="AH32" s="229">
        <v>8.3299999999999999E-2</v>
      </c>
      <c r="AI32" s="228" t="s">
        <v>86</v>
      </c>
      <c r="AJ32" s="228" t="s">
        <v>86</v>
      </c>
      <c r="AK32" s="229">
        <v>8.3299999999999999E-2</v>
      </c>
      <c r="AL32" s="228" t="s">
        <v>86</v>
      </c>
      <c r="AM32" s="228" t="s">
        <v>86</v>
      </c>
      <c r="AN32" s="229">
        <v>8.3299999999999999E-2</v>
      </c>
      <c r="AO32" s="228" t="s">
        <v>86</v>
      </c>
      <c r="AP32" s="228" t="s">
        <v>86</v>
      </c>
      <c r="AQ32" s="229">
        <v>8.3299999999999999E-2</v>
      </c>
      <c r="AR32" s="228" t="s">
        <v>86</v>
      </c>
      <c r="AS32" s="228" t="s">
        <v>86</v>
      </c>
      <c r="AT32" s="229">
        <v>8.3299999999999999E-2</v>
      </c>
      <c r="AU32" s="228" t="s">
        <v>86</v>
      </c>
      <c r="AV32" s="228" t="s">
        <v>86</v>
      </c>
      <c r="AW32" s="229">
        <v>8.3699999999999997E-2</v>
      </c>
      <c r="AX32" s="231" t="s">
        <v>86</v>
      </c>
      <c r="AY32" s="164">
        <f t="shared" si="0"/>
        <v>1</v>
      </c>
      <c r="AZ32" s="168">
        <v>0</v>
      </c>
    </row>
    <row r="33" spans="1:52" s="89" customFormat="1" ht="52.8" x14ac:dyDescent="0.25">
      <c r="A33" s="305"/>
      <c r="B33" s="308"/>
      <c r="C33" s="282"/>
      <c r="D33" s="276"/>
      <c r="E33" s="293"/>
      <c r="F33" s="312"/>
      <c r="G33" s="295"/>
      <c r="H33" s="295"/>
      <c r="I33" s="42" t="s">
        <v>139</v>
      </c>
      <c r="J33" s="152">
        <f>+D31*11.11/100</f>
        <v>3.4474330000000004E-2</v>
      </c>
      <c r="K33" s="159">
        <v>45658</v>
      </c>
      <c r="L33" s="159">
        <v>46022</v>
      </c>
      <c r="M33" s="153" t="s">
        <v>137</v>
      </c>
      <c r="N33" s="153" t="s">
        <v>140</v>
      </c>
      <c r="O33" s="161" t="s">
        <v>86</v>
      </c>
      <c r="P33" s="227">
        <v>8.3299999999999999E-2</v>
      </c>
      <c r="Q33" s="228" t="s">
        <v>86</v>
      </c>
      <c r="R33" s="228" t="s">
        <v>86</v>
      </c>
      <c r="S33" s="229">
        <v>8.3299999999999999E-2</v>
      </c>
      <c r="T33" s="228" t="s">
        <v>86</v>
      </c>
      <c r="U33" s="228" t="s">
        <v>86</v>
      </c>
      <c r="V33" s="229">
        <v>8.3299999999999999E-2</v>
      </c>
      <c r="W33" s="228" t="s">
        <v>86</v>
      </c>
      <c r="X33" s="228" t="s">
        <v>86</v>
      </c>
      <c r="Y33" s="229">
        <v>8.3299999999999999E-2</v>
      </c>
      <c r="Z33" s="228" t="s">
        <v>86</v>
      </c>
      <c r="AA33" s="228" t="s">
        <v>86</v>
      </c>
      <c r="AB33" s="229">
        <v>8.3299999999999999E-2</v>
      </c>
      <c r="AC33" s="228" t="s">
        <v>86</v>
      </c>
      <c r="AD33" s="228" t="s">
        <v>86</v>
      </c>
      <c r="AE33" s="229">
        <v>8.3299999999999999E-2</v>
      </c>
      <c r="AF33" s="228" t="s">
        <v>86</v>
      </c>
      <c r="AG33" s="228" t="s">
        <v>86</v>
      </c>
      <c r="AH33" s="229">
        <v>8.3299999999999999E-2</v>
      </c>
      <c r="AI33" s="228" t="s">
        <v>86</v>
      </c>
      <c r="AJ33" s="228" t="s">
        <v>86</v>
      </c>
      <c r="AK33" s="229">
        <v>8.3299999999999999E-2</v>
      </c>
      <c r="AL33" s="228" t="s">
        <v>86</v>
      </c>
      <c r="AM33" s="228" t="s">
        <v>86</v>
      </c>
      <c r="AN33" s="229">
        <v>8.3299999999999999E-2</v>
      </c>
      <c r="AO33" s="228" t="s">
        <v>86</v>
      </c>
      <c r="AP33" s="228" t="s">
        <v>86</v>
      </c>
      <c r="AQ33" s="229">
        <v>8.3299999999999999E-2</v>
      </c>
      <c r="AR33" s="228" t="s">
        <v>86</v>
      </c>
      <c r="AS33" s="228" t="s">
        <v>86</v>
      </c>
      <c r="AT33" s="229">
        <v>8.3299999999999999E-2</v>
      </c>
      <c r="AU33" s="228" t="s">
        <v>86</v>
      </c>
      <c r="AV33" s="228" t="s">
        <v>86</v>
      </c>
      <c r="AW33" s="229">
        <v>8.3699999999999997E-2</v>
      </c>
      <c r="AX33" s="231" t="s">
        <v>86</v>
      </c>
      <c r="AY33" s="164">
        <f t="shared" si="0"/>
        <v>1</v>
      </c>
      <c r="AZ33" s="168">
        <v>0</v>
      </c>
    </row>
    <row r="34" spans="1:52" s="89" customFormat="1" ht="26.4" x14ac:dyDescent="0.25">
      <c r="A34" s="305"/>
      <c r="B34" s="308"/>
      <c r="C34" s="282"/>
      <c r="D34" s="276"/>
      <c r="E34" s="293"/>
      <c r="F34" s="312"/>
      <c r="G34" s="295"/>
      <c r="H34" s="295"/>
      <c r="I34" s="42" t="s">
        <v>141</v>
      </c>
      <c r="J34" s="152">
        <f>+D31*11.11/100</f>
        <v>3.4474330000000004E-2</v>
      </c>
      <c r="K34" s="159">
        <v>45901</v>
      </c>
      <c r="L34" s="159">
        <v>45961</v>
      </c>
      <c r="M34" s="153" t="s">
        <v>142</v>
      </c>
      <c r="N34" s="153" t="s">
        <v>143</v>
      </c>
      <c r="O34" s="161" t="s">
        <v>86</v>
      </c>
      <c r="P34" s="227">
        <v>0</v>
      </c>
      <c r="Q34" s="228" t="s">
        <v>86</v>
      </c>
      <c r="R34" s="228" t="s">
        <v>86</v>
      </c>
      <c r="S34" s="229">
        <v>0</v>
      </c>
      <c r="T34" s="228" t="s">
        <v>86</v>
      </c>
      <c r="U34" s="228" t="s">
        <v>86</v>
      </c>
      <c r="V34" s="229">
        <v>0</v>
      </c>
      <c r="W34" s="228" t="s">
        <v>86</v>
      </c>
      <c r="X34" s="228" t="s">
        <v>86</v>
      </c>
      <c r="Y34" s="229">
        <v>0</v>
      </c>
      <c r="Z34" s="228" t="s">
        <v>86</v>
      </c>
      <c r="AA34" s="228" t="s">
        <v>86</v>
      </c>
      <c r="AB34" s="229">
        <v>0</v>
      </c>
      <c r="AC34" s="228" t="s">
        <v>86</v>
      </c>
      <c r="AD34" s="228" t="s">
        <v>86</v>
      </c>
      <c r="AE34" s="229">
        <v>0</v>
      </c>
      <c r="AF34" s="228" t="s">
        <v>86</v>
      </c>
      <c r="AG34" s="228" t="s">
        <v>86</v>
      </c>
      <c r="AH34" s="229">
        <v>0</v>
      </c>
      <c r="AI34" s="228" t="s">
        <v>86</v>
      </c>
      <c r="AJ34" s="228" t="s">
        <v>86</v>
      </c>
      <c r="AK34" s="229">
        <v>0</v>
      </c>
      <c r="AL34" s="228" t="s">
        <v>86</v>
      </c>
      <c r="AM34" s="228" t="s">
        <v>86</v>
      </c>
      <c r="AN34" s="229">
        <v>0.5</v>
      </c>
      <c r="AO34" s="228" t="s">
        <v>86</v>
      </c>
      <c r="AP34" s="228" t="s">
        <v>86</v>
      </c>
      <c r="AQ34" s="229">
        <v>0.5</v>
      </c>
      <c r="AR34" s="228" t="s">
        <v>86</v>
      </c>
      <c r="AS34" s="228" t="s">
        <v>86</v>
      </c>
      <c r="AT34" s="229">
        <v>0</v>
      </c>
      <c r="AU34" s="228" t="s">
        <v>86</v>
      </c>
      <c r="AV34" s="228" t="s">
        <v>86</v>
      </c>
      <c r="AW34" s="229">
        <v>0</v>
      </c>
      <c r="AX34" s="231" t="s">
        <v>86</v>
      </c>
      <c r="AY34" s="164">
        <f t="shared" si="0"/>
        <v>1</v>
      </c>
      <c r="AZ34" s="168">
        <v>0</v>
      </c>
    </row>
    <row r="35" spans="1:52" s="89" customFormat="1" ht="26.4" x14ac:dyDescent="0.25">
      <c r="A35" s="305"/>
      <c r="B35" s="308"/>
      <c r="C35" s="282"/>
      <c r="D35" s="276"/>
      <c r="E35" s="293"/>
      <c r="F35" s="312"/>
      <c r="G35" s="295"/>
      <c r="H35" s="295"/>
      <c r="I35" s="42" t="s">
        <v>144</v>
      </c>
      <c r="J35" s="152">
        <f>+D31*11.11/100</f>
        <v>3.4474330000000004E-2</v>
      </c>
      <c r="K35" s="161" t="s">
        <v>145</v>
      </c>
      <c r="L35" s="159">
        <v>46022</v>
      </c>
      <c r="M35" s="153" t="s">
        <v>142</v>
      </c>
      <c r="N35" s="153" t="s">
        <v>146</v>
      </c>
      <c r="O35" s="161" t="s">
        <v>86</v>
      </c>
      <c r="P35" s="227">
        <v>0</v>
      </c>
      <c r="Q35" s="228" t="s">
        <v>86</v>
      </c>
      <c r="R35" s="228" t="s">
        <v>86</v>
      </c>
      <c r="S35" s="229">
        <v>0</v>
      </c>
      <c r="T35" s="228" t="s">
        <v>86</v>
      </c>
      <c r="U35" s="228" t="s">
        <v>86</v>
      </c>
      <c r="V35" s="229">
        <v>0</v>
      </c>
      <c r="W35" s="228" t="s">
        <v>86</v>
      </c>
      <c r="X35" s="228" t="s">
        <v>86</v>
      </c>
      <c r="Y35" s="229">
        <v>0</v>
      </c>
      <c r="Z35" s="228" t="s">
        <v>86</v>
      </c>
      <c r="AA35" s="228" t="s">
        <v>86</v>
      </c>
      <c r="AB35" s="229">
        <v>0</v>
      </c>
      <c r="AC35" s="228" t="s">
        <v>86</v>
      </c>
      <c r="AD35" s="228" t="s">
        <v>86</v>
      </c>
      <c r="AE35" s="229">
        <v>0</v>
      </c>
      <c r="AF35" s="228" t="s">
        <v>86</v>
      </c>
      <c r="AG35" s="228" t="s">
        <v>86</v>
      </c>
      <c r="AH35" s="229">
        <v>0</v>
      </c>
      <c r="AI35" s="228" t="s">
        <v>86</v>
      </c>
      <c r="AJ35" s="228" t="s">
        <v>86</v>
      </c>
      <c r="AK35" s="229">
        <v>0</v>
      </c>
      <c r="AL35" s="228" t="s">
        <v>86</v>
      </c>
      <c r="AM35" s="228" t="s">
        <v>86</v>
      </c>
      <c r="AN35" s="229">
        <v>0</v>
      </c>
      <c r="AO35" s="228" t="s">
        <v>86</v>
      </c>
      <c r="AP35" s="228" t="s">
        <v>86</v>
      </c>
      <c r="AQ35" s="229">
        <v>0</v>
      </c>
      <c r="AR35" s="228" t="s">
        <v>86</v>
      </c>
      <c r="AS35" s="228" t="s">
        <v>86</v>
      </c>
      <c r="AT35" s="229">
        <v>0.5</v>
      </c>
      <c r="AU35" s="228" t="s">
        <v>86</v>
      </c>
      <c r="AV35" s="228" t="s">
        <v>86</v>
      </c>
      <c r="AW35" s="229">
        <v>0.5</v>
      </c>
      <c r="AX35" s="231" t="s">
        <v>86</v>
      </c>
      <c r="AY35" s="164">
        <f t="shared" si="0"/>
        <v>1</v>
      </c>
      <c r="AZ35" s="168">
        <v>0</v>
      </c>
    </row>
    <row r="36" spans="1:52" s="89" customFormat="1" ht="26.4" x14ac:dyDescent="0.25">
      <c r="A36" s="305"/>
      <c r="B36" s="308"/>
      <c r="C36" s="282"/>
      <c r="D36" s="276"/>
      <c r="E36" s="293"/>
      <c r="F36" s="312"/>
      <c r="G36" s="295"/>
      <c r="H36" s="295"/>
      <c r="I36" s="42" t="s">
        <v>147</v>
      </c>
      <c r="J36" s="152">
        <f>+D31*11.11/100</f>
        <v>3.4474330000000004E-2</v>
      </c>
      <c r="K36" s="161" t="s">
        <v>145</v>
      </c>
      <c r="L36" s="159">
        <v>46022</v>
      </c>
      <c r="M36" s="153" t="s">
        <v>142</v>
      </c>
      <c r="N36" s="161" t="s">
        <v>148</v>
      </c>
      <c r="O36" s="161" t="s">
        <v>86</v>
      </c>
      <c r="P36" s="227">
        <v>0</v>
      </c>
      <c r="Q36" s="228" t="s">
        <v>86</v>
      </c>
      <c r="R36" s="228" t="s">
        <v>86</v>
      </c>
      <c r="S36" s="229">
        <v>0</v>
      </c>
      <c r="T36" s="228" t="s">
        <v>86</v>
      </c>
      <c r="U36" s="228" t="s">
        <v>86</v>
      </c>
      <c r="V36" s="229">
        <v>0</v>
      </c>
      <c r="W36" s="228" t="s">
        <v>86</v>
      </c>
      <c r="X36" s="228" t="s">
        <v>86</v>
      </c>
      <c r="Y36" s="229">
        <v>0</v>
      </c>
      <c r="Z36" s="228" t="s">
        <v>86</v>
      </c>
      <c r="AA36" s="228" t="s">
        <v>86</v>
      </c>
      <c r="AB36" s="229">
        <v>0</v>
      </c>
      <c r="AC36" s="228" t="s">
        <v>86</v>
      </c>
      <c r="AD36" s="228" t="s">
        <v>86</v>
      </c>
      <c r="AE36" s="229">
        <v>0</v>
      </c>
      <c r="AF36" s="228" t="s">
        <v>86</v>
      </c>
      <c r="AG36" s="228" t="s">
        <v>86</v>
      </c>
      <c r="AH36" s="229">
        <v>0</v>
      </c>
      <c r="AI36" s="228" t="s">
        <v>86</v>
      </c>
      <c r="AJ36" s="228" t="s">
        <v>86</v>
      </c>
      <c r="AK36" s="229">
        <v>0</v>
      </c>
      <c r="AL36" s="228" t="s">
        <v>86</v>
      </c>
      <c r="AM36" s="228" t="s">
        <v>86</v>
      </c>
      <c r="AN36" s="229">
        <v>0</v>
      </c>
      <c r="AO36" s="228" t="s">
        <v>86</v>
      </c>
      <c r="AP36" s="228" t="s">
        <v>86</v>
      </c>
      <c r="AQ36" s="229">
        <v>0</v>
      </c>
      <c r="AR36" s="228" t="s">
        <v>86</v>
      </c>
      <c r="AS36" s="228" t="s">
        <v>86</v>
      </c>
      <c r="AT36" s="229">
        <v>0.5</v>
      </c>
      <c r="AU36" s="228" t="s">
        <v>86</v>
      </c>
      <c r="AV36" s="228" t="s">
        <v>86</v>
      </c>
      <c r="AW36" s="229">
        <v>0.5</v>
      </c>
      <c r="AX36" s="231" t="s">
        <v>86</v>
      </c>
      <c r="AY36" s="164">
        <f t="shared" si="0"/>
        <v>1</v>
      </c>
      <c r="AZ36" s="168">
        <v>0</v>
      </c>
    </row>
    <row r="37" spans="1:52" s="89" customFormat="1" ht="26.4" x14ac:dyDescent="0.25">
      <c r="A37" s="305"/>
      <c r="B37" s="308"/>
      <c r="C37" s="282"/>
      <c r="D37" s="276"/>
      <c r="E37" s="293"/>
      <c r="F37" s="312"/>
      <c r="G37" s="295"/>
      <c r="H37" s="295"/>
      <c r="I37" s="42" t="s">
        <v>149</v>
      </c>
      <c r="J37" s="152">
        <f>+D31*11.11/100</f>
        <v>3.4474330000000004E-2</v>
      </c>
      <c r="K37" s="159">
        <v>45658</v>
      </c>
      <c r="L37" s="159">
        <v>46022</v>
      </c>
      <c r="M37" s="153" t="s">
        <v>142</v>
      </c>
      <c r="N37" s="161" t="s">
        <v>150</v>
      </c>
      <c r="O37" s="161" t="s">
        <v>86</v>
      </c>
      <c r="P37" s="227">
        <v>8.3299999999999999E-2</v>
      </c>
      <c r="Q37" s="228" t="s">
        <v>86</v>
      </c>
      <c r="R37" s="228" t="s">
        <v>86</v>
      </c>
      <c r="S37" s="229">
        <v>8.3299999999999999E-2</v>
      </c>
      <c r="T37" s="228" t="s">
        <v>86</v>
      </c>
      <c r="U37" s="228" t="s">
        <v>86</v>
      </c>
      <c r="V37" s="229">
        <v>8.3299999999999999E-2</v>
      </c>
      <c r="W37" s="228" t="s">
        <v>86</v>
      </c>
      <c r="X37" s="228" t="s">
        <v>86</v>
      </c>
      <c r="Y37" s="229">
        <v>8.3299999999999999E-2</v>
      </c>
      <c r="Z37" s="228" t="s">
        <v>86</v>
      </c>
      <c r="AA37" s="228" t="s">
        <v>86</v>
      </c>
      <c r="AB37" s="229">
        <v>8.3299999999999999E-2</v>
      </c>
      <c r="AC37" s="228" t="s">
        <v>86</v>
      </c>
      <c r="AD37" s="228" t="s">
        <v>86</v>
      </c>
      <c r="AE37" s="229">
        <v>8.3299999999999999E-2</v>
      </c>
      <c r="AF37" s="228" t="s">
        <v>86</v>
      </c>
      <c r="AG37" s="228" t="s">
        <v>86</v>
      </c>
      <c r="AH37" s="229">
        <v>8.3299999999999999E-2</v>
      </c>
      <c r="AI37" s="228" t="s">
        <v>86</v>
      </c>
      <c r="AJ37" s="228" t="s">
        <v>86</v>
      </c>
      <c r="AK37" s="229">
        <v>8.3299999999999999E-2</v>
      </c>
      <c r="AL37" s="228" t="s">
        <v>86</v>
      </c>
      <c r="AM37" s="228" t="s">
        <v>86</v>
      </c>
      <c r="AN37" s="229">
        <v>8.3299999999999999E-2</v>
      </c>
      <c r="AO37" s="228" t="s">
        <v>86</v>
      </c>
      <c r="AP37" s="228" t="s">
        <v>86</v>
      </c>
      <c r="AQ37" s="229">
        <v>8.3299999999999999E-2</v>
      </c>
      <c r="AR37" s="228" t="s">
        <v>86</v>
      </c>
      <c r="AS37" s="228" t="s">
        <v>86</v>
      </c>
      <c r="AT37" s="229">
        <v>8.3299999999999999E-2</v>
      </c>
      <c r="AU37" s="228" t="s">
        <v>86</v>
      </c>
      <c r="AV37" s="228" t="s">
        <v>86</v>
      </c>
      <c r="AW37" s="229">
        <v>8.3699999999999997E-2</v>
      </c>
      <c r="AX37" s="231" t="s">
        <v>86</v>
      </c>
      <c r="AY37" s="164">
        <f t="shared" si="0"/>
        <v>1</v>
      </c>
      <c r="AZ37" s="168">
        <v>0</v>
      </c>
    </row>
    <row r="38" spans="1:52" s="89" customFormat="1" ht="26.4" x14ac:dyDescent="0.25">
      <c r="A38" s="305"/>
      <c r="B38" s="308"/>
      <c r="C38" s="282"/>
      <c r="D38" s="276"/>
      <c r="E38" s="293"/>
      <c r="F38" s="312"/>
      <c r="G38" s="295"/>
      <c r="H38" s="295"/>
      <c r="I38" s="42" t="s">
        <v>151</v>
      </c>
      <c r="J38" s="152">
        <f>+D31*11.11/100</f>
        <v>3.4474330000000004E-2</v>
      </c>
      <c r="K38" s="161" t="s">
        <v>145</v>
      </c>
      <c r="L38" s="159">
        <v>46022</v>
      </c>
      <c r="M38" s="153" t="s">
        <v>142</v>
      </c>
      <c r="N38" s="153" t="s">
        <v>152</v>
      </c>
      <c r="O38" s="161" t="s">
        <v>86</v>
      </c>
      <c r="P38" s="227">
        <v>0</v>
      </c>
      <c r="Q38" s="228" t="s">
        <v>86</v>
      </c>
      <c r="R38" s="228" t="s">
        <v>86</v>
      </c>
      <c r="S38" s="229">
        <v>0</v>
      </c>
      <c r="T38" s="228" t="s">
        <v>86</v>
      </c>
      <c r="U38" s="228" t="s">
        <v>86</v>
      </c>
      <c r="V38" s="229">
        <v>0</v>
      </c>
      <c r="W38" s="228" t="s">
        <v>86</v>
      </c>
      <c r="X38" s="228" t="s">
        <v>86</v>
      </c>
      <c r="Y38" s="229">
        <v>0</v>
      </c>
      <c r="Z38" s="228" t="s">
        <v>86</v>
      </c>
      <c r="AA38" s="228" t="s">
        <v>86</v>
      </c>
      <c r="AB38" s="229">
        <v>0</v>
      </c>
      <c r="AC38" s="228" t="s">
        <v>86</v>
      </c>
      <c r="AD38" s="228" t="s">
        <v>86</v>
      </c>
      <c r="AE38" s="229">
        <v>0</v>
      </c>
      <c r="AF38" s="228" t="s">
        <v>86</v>
      </c>
      <c r="AG38" s="228" t="s">
        <v>86</v>
      </c>
      <c r="AH38" s="229">
        <v>0</v>
      </c>
      <c r="AI38" s="228" t="s">
        <v>86</v>
      </c>
      <c r="AJ38" s="228" t="s">
        <v>86</v>
      </c>
      <c r="AK38" s="229">
        <v>0</v>
      </c>
      <c r="AL38" s="228" t="s">
        <v>86</v>
      </c>
      <c r="AM38" s="228" t="s">
        <v>86</v>
      </c>
      <c r="AN38" s="229">
        <v>0</v>
      </c>
      <c r="AO38" s="228" t="s">
        <v>86</v>
      </c>
      <c r="AP38" s="228" t="s">
        <v>86</v>
      </c>
      <c r="AQ38" s="229">
        <v>0</v>
      </c>
      <c r="AR38" s="228" t="s">
        <v>86</v>
      </c>
      <c r="AS38" s="228" t="s">
        <v>86</v>
      </c>
      <c r="AT38" s="229">
        <v>0.5</v>
      </c>
      <c r="AU38" s="228" t="s">
        <v>86</v>
      </c>
      <c r="AV38" s="228" t="s">
        <v>86</v>
      </c>
      <c r="AW38" s="229">
        <v>0.5</v>
      </c>
      <c r="AX38" s="231" t="s">
        <v>86</v>
      </c>
      <c r="AY38" s="164">
        <f t="shared" si="0"/>
        <v>1</v>
      </c>
      <c r="AZ38" s="168">
        <v>0</v>
      </c>
    </row>
    <row r="39" spans="1:52" ht="26.4" x14ac:dyDescent="0.25">
      <c r="A39" s="305"/>
      <c r="B39" s="308"/>
      <c r="C39" s="283"/>
      <c r="D39" s="276"/>
      <c r="E39" s="293"/>
      <c r="F39" s="313"/>
      <c r="G39" s="297"/>
      <c r="H39" s="297"/>
      <c r="I39" s="155" t="s">
        <v>153</v>
      </c>
      <c r="J39" s="152">
        <f>+D31*11.11/100</f>
        <v>3.4474330000000004E-2</v>
      </c>
      <c r="K39" s="161" t="s">
        <v>145</v>
      </c>
      <c r="L39" s="159">
        <v>46022</v>
      </c>
      <c r="M39" s="153" t="s">
        <v>142</v>
      </c>
      <c r="N39" s="153" t="s">
        <v>154</v>
      </c>
      <c r="O39" s="161" t="s">
        <v>86</v>
      </c>
      <c r="P39" s="227">
        <v>0</v>
      </c>
      <c r="Q39" s="228" t="s">
        <v>86</v>
      </c>
      <c r="R39" s="228" t="s">
        <v>86</v>
      </c>
      <c r="S39" s="229">
        <v>0</v>
      </c>
      <c r="T39" s="228" t="s">
        <v>86</v>
      </c>
      <c r="U39" s="228" t="s">
        <v>86</v>
      </c>
      <c r="V39" s="229">
        <v>0</v>
      </c>
      <c r="W39" s="228" t="s">
        <v>86</v>
      </c>
      <c r="X39" s="228" t="s">
        <v>86</v>
      </c>
      <c r="Y39" s="229">
        <v>0</v>
      </c>
      <c r="Z39" s="228" t="s">
        <v>86</v>
      </c>
      <c r="AA39" s="228" t="s">
        <v>86</v>
      </c>
      <c r="AB39" s="229">
        <v>0</v>
      </c>
      <c r="AC39" s="228" t="s">
        <v>86</v>
      </c>
      <c r="AD39" s="228" t="s">
        <v>86</v>
      </c>
      <c r="AE39" s="229">
        <v>0</v>
      </c>
      <c r="AF39" s="228" t="s">
        <v>86</v>
      </c>
      <c r="AG39" s="228" t="s">
        <v>86</v>
      </c>
      <c r="AH39" s="229">
        <v>0</v>
      </c>
      <c r="AI39" s="228" t="s">
        <v>86</v>
      </c>
      <c r="AJ39" s="228" t="s">
        <v>86</v>
      </c>
      <c r="AK39" s="229">
        <v>0</v>
      </c>
      <c r="AL39" s="228" t="s">
        <v>86</v>
      </c>
      <c r="AM39" s="228" t="s">
        <v>86</v>
      </c>
      <c r="AN39" s="229">
        <v>0</v>
      </c>
      <c r="AO39" s="228" t="s">
        <v>86</v>
      </c>
      <c r="AP39" s="228" t="s">
        <v>86</v>
      </c>
      <c r="AQ39" s="229">
        <v>0</v>
      </c>
      <c r="AR39" s="228" t="s">
        <v>86</v>
      </c>
      <c r="AS39" s="228" t="s">
        <v>86</v>
      </c>
      <c r="AT39" s="229">
        <v>0.5</v>
      </c>
      <c r="AU39" s="228" t="s">
        <v>86</v>
      </c>
      <c r="AV39" s="228" t="s">
        <v>86</v>
      </c>
      <c r="AW39" s="229">
        <v>0.5</v>
      </c>
      <c r="AX39" s="231" t="s">
        <v>86</v>
      </c>
      <c r="AY39" s="164">
        <f t="shared" si="0"/>
        <v>1</v>
      </c>
      <c r="AZ39" s="168">
        <v>0</v>
      </c>
    </row>
    <row r="40" spans="1:52" ht="39.6" x14ac:dyDescent="0.25">
      <c r="A40" s="305"/>
      <c r="B40" s="308"/>
      <c r="C40" s="87" t="s">
        <v>155</v>
      </c>
      <c r="D40" s="152">
        <v>3.4500000000000003E-2</v>
      </c>
      <c r="E40" s="215" t="s">
        <v>156</v>
      </c>
      <c r="F40" s="111">
        <v>100</v>
      </c>
      <c r="G40" s="40">
        <v>27</v>
      </c>
      <c r="H40" s="40"/>
      <c r="I40" s="42" t="s">
        <v>157</v>
      </c>
      <c r="J40" s="152">
        <f>+D40</f>
        <v>3.4500000000000003E-2</v>
      </c>
      <c r="K40" s="159">
        <v>45658</v>
      </c>
      <c r="L40" s="159">
        <v>46022</v>
      </c>
      <c r="M40" s="153" t="s">
        <v>158</v>
      </c>
      <c r="N40" s="153" t="s">
        <v>159</v>
      </c>
      <c r="O40" s="161" t="s">
        <v>86</v>
      </c>
      <c r="P40" s="227">
        <v>8.3299999999999999E-2</v>
      </c>
      <c r="Q40" s="228" t="s">
        <v>86</v>
      </c>
      <c r="R40" s="228" t="s">
        <v>86</v>
      </c>
      <c r="S40" s="229">
        <v>8.3299999999999999E-2</v>
      </c>
      <c r="T40" s="228" t="s">
        <v>86</v>
      </c>
      <c r="U40" s="228" t="s">
        <v>86</v>
      </c>
      <c r="V40" s="229">
        <v>8.3299999999999999E-2</v>
      </c>
      <c r="W40" s="228" t="s">
        <v>86</v>
      </c>
      <c r="X40" s="228" t="s">
        <v>86</v>
      </c>
      <c r="Y40" s="229">
        <v>8.3299999999999999E-2</v>
      </c>
      <c r="Z40" s="228" t="s">
        <v>86</v>
      </c>
      <c r="AA40" s="228" t="s">
        <v>86</v>
      </c>
      <c r="AB40" s="229">
        <v>8.3299999999999999E-2</v>
      </c>
      <c r="AC40" s="228" t="s">
        <v>86</v>
      </c>
      <c r="AD40" s="228" t="s">
        <v>86</v>
      </c>
      <c r="AE40" s="229">
        <v>8.3299999999999999E-2</v>
      </c>
      <c r="AF40" s="228" t="s">
        <v>86</v>
      </c>
      <c r="AG40" s="228" t="s">
        <v>86</v>
      </c>
      <c r="AH40" s="229">
        <v>8.3299999999999999E-2</v>
      </c>
      <c r="AI40" s="228" t="s">
        <v>86</v>
      </c>
      <c r="AJ40" s="228" t="s">
        <v>86</v>
      </c>
      <c r="AK40" s="229">
        <v>8.3299999999999999E-2</v>
      </c>
      <c r="AL40" s="228" t="s">
        <v>86</v>
      </c>
      <c r="AM40" s="228" t="s">
        <v>86</v>
      </c>
      <c r="AN40" s="229">
        <v>8.3299999999999999E-2</v>
      </c>
      <c r="AO40" s="228" t="s">
        <v>86</v>
      </c>
      <c r="AP40" s="228" t="s">
        <v>86</v>
      </c>
      <c r="AQ40" s="229">
        <v>8.3299999999999999E-2</v>
      </c>
      <c r="AR40" s="228" t="s">
        <v>86</v>
      </c>
      <c r="AS40" s="228" t="s">
        <v>86</v>
      </c>
      <c r="AT40" s="229">
        <v>8.3299999999999999E-2</v>
      </c>
      <c r="AU40" s="228" t="s">
        <v>86</v>
      </c>
      <c r="AV40" s="228" t="s">
        <v>86</v>
      </c>
      <c r="AW40" s="229">
        <v>8.3699999999999997E-2</v>
      </c>
      <c r="AX40" s="231" t="s">
        <v>86</v>
      </c>
      <c r="AY40" s="164">
        <f t="shared" si="0"/>
        <v>1</v>
      </c>
      <c r="AZ40" s="168">
        <v>0</v>
      </c>
    </row>
    <row r="41" spans="1:52" ht="26.4" x14ac:dyDescent="0.25">
      <c r="A41" s="305"/>
      <c r="B41" s="308"/>
      <c r="C41" s="303" t="s">
        <v>160</v>
      </c>
      <c r="D41" s="275">
        <v>6.9099999999999995E-2</v>
      </c>
      <c r="E41" s="277" t="s">
        <v>161</v>
      </c>
      <c r="F41" s="279">
        <v>100</v>
      </c>
      <c r="G41" s="294">
        <v>27</v>
      </c>
      <c r="H41" s="294"/>
      <c r="I41" s="42" t="s">
        <v>162</v>
      </c>
      <c r="J41" s="152">
        <f>+D41/2</f>
        <v>3.4549999999999997E-2</v>
      </c>
      <c r="K41" s="159">
        <v>45658</v>
      </c>
      <c r="L41" s="159">
        <v>46022</v>
      </c>
      <c r="M41" s="153" t="s">
        <v>163</v>
      </c>
      <c r="N41" s="153" t="s">
        <v>164</v>
      </c>
      <c r="O41" s="161" t="s">
        <v>86</v>
      </c>
      <c r="P41" s="227">
        <v>8.3299999999999999E-2</v>
      </c>
      <c r="Q41" s="228" t="s">
        <v>86</v>
      </c>
      <c r="R41" s="228" t="s">
        <v>86</v>
      </c>
      <c r="S41" s="229">
        <v>8.3299999999999999E-2</v>
      </c>
      <c r="T41" s="228" t="s">
        <v>86</v>
      </c>
      <c r="U41" s="228" t="s">
        <v>86</v>
      </c>
      <c r="V41" s="229">
        <v>8.3299999999999999E-2</v>
      </c>
      <c r="W41" s="228" t="s">
        <v>86</v>
      </c>
      <c r="X41" s="228" t="s">
        <v>86</v>
      </c>
      <c r="Y41" s="229">
        <v>8.3299999999999999E-2</v>
      </c>
      <c r="Z41" s="228" t="s">
        <v>86</v>
      </c>
      <c r="AA41" s="228" t="s">
        <v>86</v>
      </c>
      <c r="AB41" s="229">
        <v>8.3299999999999999E-2</v>
      </c>
      <c r="AC41" s="228" t="s">
        <v>86</v>
      </c>
      <c r="AD41" s="228" t="s">
        <v>86</v>
      </c>
      <c r="AE41" s="229">
        <v>8.3299999999999999E-2</v>
      </c>
      <c r="AF41" s="228" t="s">
        <v>86</v>
      </c>
      <c r="AG41" s="228" t="s">
        <v>86</v>
      </c>
      <c r="AH41" s="229">
        <v>8.3299999999999999E-2</v>
      </c>
      <c r="AI41" s="228" t="s">
        <v>86</v>
      </c>
      <c r="AJ41" s="228" t="s">
        <v>86</v>
      </c>
      <c r="AK41" s="229">
        <v>8.3299999999999999E-2</v>
      </c>
      <c r="AL41" s="228" t="s">
        <v>86</v>
      </c>
      <c r="AM41" s="228" t="s">
        <v>86</v>
      </c>
      <c r="AN41" s="229">
        <v>8.3299999999999999E-2</v>
      </c>
      <c r="AO41" s="228" t="s">
        <v>86</v>
      </c>
      <c r="AP41" s="228" t="s">
        <v>86</v>
      </c>
      <c r="AQ41" s="229">
        <v>8.3299999999999999E-2</v>
      </c>
      <c r="AR41" s="228" t="s">
        <v>86</v>
      </c>
      <c r="AS41" s="228" t="s">
        <v>86</v>
      </c>
      <c r="AT41" s="229">
        <v>8.3299999999999999E-2</v>
      </c>
      <c r="AU41" s="228" t="s">
        <v>86</v>
      </c>
      <c r="AV41" s="228" t="s">
        <v>86</v>
      </c>
      <c r="AW41" s="229">
        <v>8.3699999999999997E-2</v>
      </c>
      <c r="AX41" s="231" t="s">
        <v>86</v>
      </c>
      <c r="AY41" s="164">
        <f t="shared" si="0"/>
        <v>1</v>
      </c>
      <c r="AZ41" s="168">
        <v>0</v>
      </c>
    </row>
    <row r="42" spans="1:52" ht="39.6" x14ac:dyDescent="0.25">
      <c r="A42" s="305"/>
      <c r="B42" s="308"/>
      <c r="C42" s="283"/>
      <c r="D42" s="276"/>
      <c r="E42" s="285"/>
      <c r="F42" s="287"/>
      <c r="G42" s="297"/>
      <c r="H42" s="297"/>
      <c r="I42" s="42" t="s">
        <v>165</v>
      </c>
      <c r="J42" s="152">
        <f>+D41/2</f>
        <v>3.4549999999999997E-2</v>
      </c>
      <c r="K42" s="159">
        <v>45658</v>
      </c>
      <c r="L42" s="159">
        <v>46022</v>
      </c>
      <c r="M42" s="153" t="s">
        <v>163</v>
      </c>
      <c r="N42" s="153" t="s">
        <v>166</v>
      </c>
      <c r="O42" s="161" t="s">
        <v>86</v>
      </c>
      <c r="P42" s="227">
        <v>8.3299999999999999E-2</v>
      </c>
      <c r="Q42" s="228" t="s">
        <v>86</v>
      </c>
      <c r="R42" s="228" t="s">
        <v>86</v>
      </c>
      <c r="S42" s="229">
        <v>8.3299999999999999E-2</v>
      </c>
      <c r="T42" s="228" t="s">
        <v>86</v>
      </c>
      <c r="U42" s="228" t="s">
        <v>86</v>
      </c>
      <c r="V42" s="229">
        <v>8.3299999999999999E-2</v>
      </c>
      <c r="W42" s="228" t="s">
        <v>86</v>
      </c>
      <c r="X42" s="228" t="s">
        <v>86</v>
      </c>
      <c r="Y42" s="229">
        <v>8.3299999999999999E-2</v>
      </c>
      <c r="Z42" s="228" t="s">
        <v>86</v>
      </c>
      <c r="AA42" s="228" t="s">
        <v>86</v>
      </c>
      <c r="AB42" s="229">
        <v>8.3299999999999999E-2</v>
      </c>
      <c r="AC42" s="228" t="s">
        <v>86</v>
      </c>
      <c r="AD42" s="228" t="s">
        <v>86</v>
      </c>
      <c r="AE42" s="229">
        <v>8.3299999999999999E-2</v>
      </c>
      <c r="AF42" s="228" t="s">
        <v>86</v>
      </c>
      <c r="AG42" s="228" t="s">
        <v>86</v>
      </c>
      <c r="AH42" s="229">
        <v>8.3299999999999999E-2</v>
      </c>
      <c r="AI42" s="228" t="s">
        <v>86</v>
      </c>
      <c r="AJ42" s="228" t="s">
        <v>86</v>
      </c>
      <c r="AK42" s="229">
        <v>8.3299999999999999E-2</v>
      </c>
      <c r="AL42" s="228" t="s">
        <v>86</v>
      </c>
      <c r="AM42" s="228" t="s">
        <v>86</v>
      </c>
      <c r="AN42" s="229">
        <v>8.3299999999999999E-2</v>
      </c>
      <c r="AO42" s="228" t="s">
        <v>86</v>
      </c>
      <c r="AP42" s="228" t="s">
        <v>86</v>
      </c>
      <c r="AQ42" s="229">
        <v>8.3299999999999999E-2</v>
      </c>
      <c r="AR42" s="228" t="s">
        <v>86</v>
      </c>
      <c r="AS42" s="228" t="s">
        <v>86</v>
      </c>
      <c r="AT42" s="229">
        <v>8.3299999999999999E-2</v>
      </c>
      <c r="AU42" s="228" t="s">
        <v>86</v>
      </c>
      <c r="AV42" s="228" t="s">
        <v>86</v>
      </c>
      <c r="AW42" s="229">
        <v>8.3699999999999997E-2</v>
      </c>
      <c r="AX42" s="231" t="s">
        <v>86</v>
      </c>
      <c r="AY42" s="164">
        <f t="shared" si="0"/>
        <v>1</v>
      </c>
      <c r="AZ42" s="168">
        <v>0</v>
      </c>
    </row>
    <row r="43" spans="1:52" ht="79.2" x14ac:dyDescent="0.25">
      <c r="A43" s="306"/>
      <c r="B43" s="310"/>
      <c r="C43" s="87" t="s">
        <v>167</v>
      </c>
      <c r="D43" s="152">
        <v>3.4500000000000003E-2</v>
      </c>
      <c r="E43" s="46" t="s">
        <v>168</v>
      </c>
      <c r="F43" s="111">
        <v>100</v>
      </c>
      <c r="G43" s="40">
        <v>27</v>
      </c>
      <c r="H43" s="40"/>
      <c r="I43" s="42" t="s">
        <v>169</v>
      </c>
      <c r="J43" s="152">
        <f>+D43</f>
        <v>3.4500000000000003E-2</v>
      </c>
      <c r="K43" s="159">
        <v>45658</v>
      </c>
      <c r="L43" s="159">
        <v>46022</v>
      </c>
      <c r="M43" s="153" t="s">
        <v>170</v>
      </c>
      <c r="N43" s="153" t="s">
        <v>171</v>
      </c>
      <c r="O43" s="161" t="s">
        <v>86</v>
      </c>
      <c r="P43" s="227">
        <v>8.3299999999999999E-2</v>
      </c>
      <c r="Q43" s="228" t="s">
        <v>86</v>
      </c>
      <c r="R43" s="228" t="s">
        <v>86</v>
      </c>
      <c r="S43" s="229">
        <v>8.3299999999999999E-2</v>
      </c>
      <c r="T43" s="228" t="s">
        <v>86</v>
      </c>
      <c r="U43" s="228" t="s">
        <v>86</v>
      </c>
      <c r="V43" s="229">
        <v>8.3299999999999999E-2</v>
      </c>
      <c r="W43" s="228" t="s">
        <v>86</v>
      </c>
      <c r="X43" s="228" t="s">
        <v>86</v>
      </c>
      <c r="Y43" s="229">
        <v>8.3299999999999999E-2</v>
      </c>
      <c r="Z43" s="228" t="s">
        <v>86</v>
      </c>
      <c r="AA43" s="228" t="s">
        <v>86</v>
      </c>
      <c r="AB43" s="229">
        <v>8.3299999999999999E-2</v>
      </c>
      <c r="AC43" s="228" t="s">
        <v>86</v>
      </c>
      <c r="AD43" s="228" t="s">
        <v>86</v>
      </c>
      <c r="AE43" s="229">
        <v>8.3299999999999999E-2</v>
      </c>
      <c r="AF43" s="228" t="s">
        <v>86</v>
      </c>
      <c r="AG43" s="228" t="s">
        <v>86</v>
      </c>
      <c r="AH43" s="229">
        <v>8.3299999999999999E-2</v>
      </c>
      <c r="AI43" s="228" t="s">
        <v>86</v>
      </c>
      <c r="AJ43" s="228" t="s">
        <v>86</v>
      </c>
      <c r="AK43" s="229">
        <v>8.3299999999999999E-2</v>
      </c>
      <c r="AL43" s="228" t="s">
        <v>86</v>
      </c>
      <c r="AM43" s="228" t="s">
        <v>86</v>
      </c>
      <c r="AN43" s="229">
        <v>8.3299999999999999E-2</v>
      </c>
      <c r="AO43" s="228" t="s">
        <v>86</v>
      </c>
      <c r="AP43" s="228" t="s">
        <v>86</v>
      </c>
      <c r="AQ43" s="229">
        <v>8.3299999999999999E-2</v>
      </c>
      <c r="AR43" s="228" t="s">
        <v>86</v>
      </c>
      <c r="AS43" s="228" t="s">
        <v>86</v>
      </c>
      <c r="AT43" s="229">
        <v>8.3299999999999999E-2</v>
      </c>
      <c r="AU43" s="228" t="s">
        <v>86</v>
      </c>
      <c r="AV43" s="228" t="s">
        <v>86</v>
      </c>
      <c r="AW43" s="229">
        <v>8.3699999999999997E-2</v>
      </c>
      <c r="AX43" s="231" t="s">
        <v>86</v>
      </c>
      <c r="AY43" s="164">
        <f t="shared" si="0"/>
        <v>1</v>
      </c>
      <c r="AZ43" s="168">
        <v>0</v>
      </c>
    </row>
    <row r="44" spans="1:52" ht="63" customHeight="1" x14ac:dyDescent="0.25">
      <c r="A44" s="328" t="s">
        <v>37</v>
      </c>
      <c r="B44" s="316" t="s">
        <v>39</v>
      </c>
      <c r="C44" s="316" t="s">
        <v>172</v>
      </c>
      <c r="D44" s="331">
        <v>0.28999999999999998</v>
      </c>
      <c r="E44" s="316" t="s">
        <v>173</v>
      </c>
      <c r="F44" s="319">
        <v>41800</v>
      </c>
      <c r="G44" s="322">
        <v>11600</v>
      </c>
      <c r="H44" s="322"/>
      <c r="I44" s="71" t="s">
        <v>174</v>
      </c>
      <c r="J44" s="162">
        <v>7.0000000000000007E-2</v>
      </c>
      <c r="K44" s="83"/>
      <c r="L44" s="83"/>
      <c r="M44" s="83" t="s">
        <v>175</v>
      </c>
      <c r="N44" s="39" t="s">
        <v>176</v>
      </c>
      <c r="O44" s="218"/>
      <c r="P44" s="203">
        <v>8.3000000000000004E-2</v>
      </c>
      <c r="Q44" s="83"/>
      <c r="R44" s="83"/>
      <c r="S44" s="203">
        <v>8.3000000000000004E-2</v>
      </c>
      <c r="T44" s="83"/>
      <c r="U44" s="83"/>
      <c r="V44" s="203">
        <v>8.3000000000000004E-2</v>
      </c>
      <c r="W44" s="83"/>
      <c r="X44" s="83"/>
      <c r="Y44" s="203">
        <v>8.3000000000000004E-2</v>
      </c>
      <c r="Z44" s="83"/>
      <c r="AA44" s="83"/>
      <c r="AB44" s="203">
        <v>8.3000000000000004E-2</v>
      </c>
      <c r="AC44" s="83"/>
      <c r="AD44" s="83"/>
      <c r="AE44" s="203">
        <v>8.3000000000000004E-2</v>
      </c>
      <c r="AF44" s="83"/>
      <c r="AG44" s="83"/>
      <c r="AH44" s="203">
        <v>8.3000000000000004E-2</v>
      </c>
      <c r="AI44" s="83"/>
      <c r="AJ44" s="83"/>
      <c r="AK44" s="203">
        <v>8.3000000000000004E-2</v>
      </c>
      <c r="AL44" s="83"/>
      <c r="AM44" s="83"/>
      <c r="AN44" s="203">
        <v>8.3000000000000004E-2</v>
      </c>
      <c r="AO44" s="83"/>
      <c r="AP44" s="83"/>
      <c r="AQ44" s="203">
        <v>8.3000000000000004E-2</v>
      </c>
      <c r="AR44" s="83"/>
      <c r="AS44" s="83"/>
      <c r="AT44" s="203">
        <v>8.3000000000000004E-2</v>
      </c>
      <c r="AU44" s="83"/>
      <c r="AV44" s="218"/>
      <c r="AW44" s="203">
        <v>8.6999999999999994E-2</v>
      </c>
      <c r="AX44" s="218"/>
      <c r="AY44" s="164">
        <f>P44+S44+V44+Y44+AB44+AE44+AH44+AK44+AN44+AQ44+AT44+AW44</f>
        <v>0.99999999999999989</v>
      </c>
      <c r="AZ44" s="169">
        <f t="shared" ref="AZ44:AZ46" si="1">Q44+T44+W44+Z44+AC44+AF44+AI44+AL44+AO44+AR44+AU44+AX44</f>
        <v>0</v>
      </c>
    </row>
    <row r="45" spans="1:52" ht="87" customHeight="1" x14ac:dyDescent="0.25">
      <c r="A45" s="329"/>
      <c r="B45" s="317"/>
      <c r="C45" s="317"/>
      <c r="D45" s="331"/>
      <c r="E45" s="317"/>
      <c r="F45" s="320"/>
      <c r="G45" s="323"/>
      <c r="H45" s="323"/>
      <c r="I45" s="71" t="s">
        <v>177</v>
      </c>
      <c r="J45" s="162">
        <v>7.0000000000000007E-2</v>
      </c>
      <c r="K45" s="72"/>
      <c r="L45" s="72"/>
      <c r="M45" s="72" t="s">
        <v>175</v>
      </c>
      <c r="N45" s="35" t="s">
        <v>178</v>
      </c>
      <c r="O45" s="219"/>
      <c r="P45" s="203">
        <v>8.2000000000000003E-2</v>
      </c>
      <c r="Q45" s="72"/>
      <c r="R45" s="72"/>
      <c r="S45" s="203">
        <v>8.2000000000000003E-2</v>
      </c>
      <c r="T45" s="72"/>
      <c r="U45" s="72"/>
      <c r="V45" s="203">
        <v>8.2000000000000003E-2</v>
      </c>
      <c r="W45" s="72"/>
      <c r="X45" s="72"/>
      <c r="Y45" s="203">
        <v>8.2000000000000003E-2</v>
      </c>
      <c r="Z45" s="72"/>
      <c r="AA45" s="72"/>
      <c r="AB45" s="203">
        <v>8.2000000000000003E-2</v>
      </c>
      <c r="AC45" s="72"/>
      <c r="AD45" s="72"/>
      <c r="AE45" s="203">
        <v>8.2000000000000003E-2</v>
      </c>
      <c r="AF45" s="72"/>
      <c r="AG45" s="72"/>
      <c r="AH45" s="203">
        <v>8.2000000000000003E-2</v>
      </c>
      <c r="AI45" s="72"/>
      <c r="AJ45" s="72"/>
      <c r="AK45" s="203">
        <v>8.2000000000000003E-2</v>
      </c>
      <c r="AL45" s="72"/>
      <c r="AM45" s="72"/>
      <c r="AN45" s="203">
        <v>8.2000000000000003E-2</v>
      </c>
      <c r="AO45" s="72"/>
      <c r="AP45" s="72"/>
      <c r="AQ45" s="203">
        <v>8.2000000000000003E-2</v>
      </c>
      <c r="AR45" s="72"/>
      <c r="AS45" s="72"/>
      <c r="AT45" s="203">
        <v>8.2000000000000003E-2</v>
      </c>
      <c r="AU45" s="72"/>
      <c r="AV45" s="219"/>
      <c r="AW45" s="203">
        <v>9.8000000000000004E-2</v>
      </c>
      <c r="AX45" s="219"/>
      <c r="AY45" s="165">
        <f t="shared" ref="AY45:AY46" si="2">P45+S45+V45+Y45+AB45+AE45+AH45+AK45+AN45+AQ45+AT45+AW45</f>
        <v>0.99999999999999989</v>
      </c>
      <c r="AZ45" s="170">
        <f t="shared" si="1"/>
        <v>0</v>
      </c>
    </row>
    <row r="46" spans="1:52" ht="36" customHeight="1" x14ac:dyDescent="0.25">
      <c r="A46" s="329"/>
      <c r="B46" s="317"/>
      <c r="C46" s="317"/>
      <c r="D46" s="331"/>
      <c r="E46" s="317"/>
      <c r="F46" s="320"/>
      <c r="G46" s="323"/>
      <c r="H46" s="323"/>
      <c r="I46" s="36" t="s">
        <v>179</v>
      </c>
      <c r="J46" s="162">
        <v>7.0000000000000007E-2</v>
      </c>
      <c r="K46" s="72"/>
      <c r="L46" s="72"/>
      <c r="M46" s="72" t="s">
        <v>175</v>
      </c>
      <c r="N46" s="35" t="s">
        <v>180</v>
      </c>
      <c r="O46" s="219"/>
      <c r="P46" s="203">
        <v>8.4000000000000005E-2</v>
      </c>
      <c r="Q46" s="72"/>
      <c r="R46" s="72"/>
      <c r="S46" s="203">
        <v>8.4000000000000005E-2</v>
      </c>
      <c r="T46" s="72"/>
      <c r="U46" s="72"/>
      <c r="V46" s="203">
        <v>8.4000000000000005E-2</v>
      </c>
      <c r="W46" s="72"/>
      <c r="X46" s="72"/>
      <c r="Y46" s="203">
        <v>8.4000000000000005E-2</v>
      </c>
      <c r="Z46" s="72"/>
      <c r="AA46" s="72"/>
      <c r="AB46" s="203">
        <v>8.4000000000000005E-2</v>
      </c>
      <c r="AC46" s="72"/>
      <c r="AD46" s="72"/>
      <c r="AE46" s="203">
        <v>8.4000000000000005E-2</v>
      </c>
      <c r="AF46" s="72"/>
      <c r="AG46" s="72"/>
      <c r="AH46" s="203">
        <v>8.4000000000000005E-2</v>
      </c>
      <c r="AI46" s="72"/>
      <c r="AJ46" s="72"/>
      <c r="AK46" s="203">
        <v>8.4000000000000005E-2</v>
      </c>
      <c r="AL46" s="72"/>
      <c r="AM46" s="72"/>
      <c r="AN46" s="203">
        <v>8.4000000000000005E-2</v>
      </c>
      <c r="AO46" s="72"/>
      <c r="AP46" s="72"/>
      <c r="AQ46" s="203">
        <v>8.4000000000000005E-2</v>
      </c>
      <c r="AR46" s="72"/>
      <c r="AS46" s="72"/>
      <c r="AT46" s="203">
        <v>8.4000000000000005E-2</v>
      </c>
      <c r="AU46" s="72"/>
      <c r="AV46" s="219"/>
      <c r="AW46" s="203">
        <v>7.5999999999999998E-2</v>
      </c>
      <c r="AX46" s="219"/>
      <c r="AY46" s="165">
        <f t="shared" si="2"/>
        <v>0.99999999999999978</v>
      </c>
      <c r="AZ46" s="170">
        <f t="shared" si="1"/>
        <v>0</v>
      </c>
    </row>
    <row r="47" spans="1:52" ht="36" customHeight="1" x14ac:dyDescent="0.25">
      <c r="A47" s="330"/>
      <c r="B47" s="318"/>
      <c r="C47" s="318"/>
      <c r="D47" s="332"/>
      <c r="E47" s="318"/>
      <c r="F47" s="321"/>
      <c r="G47" s="324"/>
      <c r="H47" s="324"/>
      <c r="I47" s="71" t="s">
        <v>181</v>
      </c>
      <c r="J47" s="162">
        <v>0.08</v>
      </c>
      <c r="K47" s="72"/>
      <c r="L47" s="72"/>
      <c r="M47" s="72" t="s">
        <v>175</v>
      </c>
      <c r="N47" s="35" t="s">
        <v>182</v>
      </c>
      <c r="O47" s="219"/>
      <c r="P47" s="203">
        <v>8.4000000000000005E-2</v>
      </c>
      <c r="Q47" s="72"/>
      <c r="R47" s="72"/>
      <c r="S47" s="203">
        <v>8.4000000000000005E-2</v>
      </c>
      <c r="T47" s="72"/>
      <c r="U47" s="72"/>
      <c r="V47" s="203">
        <v>8.4000000000000005E-2</v>
      </c>
      <c r="W47" s="72"/>
      <c r="X47" s="72"/>
      <c r="Y47" s="203">
        <v>8.4000000000000005E-2</v>
      </c>
      <c r="Z47" s="72"/>
      <c r="AA47" s="72"/>
      <c r="AB47" s="203">
        <v>8.4000000000000005E-2</v>
      </c>
      <c r="AC47" s="72"/>
      <c r="AD47" s="72"/>
      <c r="AE47" s="203">
        <v>8.4000000000000005E-2</v>
      </c>
      <c r="AF47" s="72"/>
      <c r="AG47" s="72"/>
      <c r="AH47" s="203">
        <v>8.4000000000000005E-2</v>
      </c>
      <c r="AI47" s="72"/>
      <c r="AJ47" s="72"/>
      <c r="AK47" s="203">
        <v>8.4000000000000005E-2</v>
      </c>
      <c r="AL47" s="72"/>
      <c r="AM47" s="72"/>
      <c r="AN47" s="203">
        <v>8.4000000000000005E-2</v>
      </c>
      <c r="AO47" s="72"/>
      <c r="AP47" s="72"/>
      <c r="AQ47" s="203">
        <v>8.4000000000000005E-2</v>
      </c>
      <c r="AR47" s="72"/>
      <c r="AS47" s="72"/>
      <c r="AT47" s="203">
        <v>8.4000000000000005E-2</v>
      </c>
      <c r="AU47" s="72"/>
      <c r="AV47" s="219"/>
      <c r="AW47" s="203">
        <v>7.5999999999999998E-2</v>
      </c>
      <c r="AX47" s="219"/>
      <c r="AY47" s="165">
        <f t="shared" ref="AY47:AY84" si="3">P47+S47+V47+Y47+AB47+AE47+AH47+AK47+AN47+AQ47+AT47+AW47</f>
        <v>0.99999999999999978</v>
      </c>
      <c r="AZ47" s="170">
        <f t="shared" ref="AZ47:AZ84" si="4">Q47+T47+W47+Z47+AC47+AF47+AI47+AL47+AO47+AR47+AU47+AX47</f>
        <v>0</v>
      </c>
    </row>
    <row r="48" spans="1:52" ht="60" customHeight="1" x14ac:dyDescent="0.25">
      <c r="A48" s="78" t="s">
        <v>37</v>
      </c>
      <c r="B48" s="42" t="s">
        <v>39</v>
      </c>
      <c r="C48" s="43" t="s">
        <v>183</v>
      </c>
      <c r="D48" s="201">
        <v>0.02</v>
      </c>
      <c r="E48" s="43" t="s">
        <v>184</v>
      </c>
      <c r="F48" s="112">
        <v>5000</v>
      </c>
      <c r="G48" s="44">
        <v>1400</v>
      </c>
      <c r="H48" s="44"/>
      <c r="I48" s="36" t="s">
        <v>185</v>
      </c>
      <c r="J48" s="162">
        <v>0.02</v>
      </c>
      <c r="K48" s="72"/>
      <c r="L48" s="72"/>
      <c r="M48" s="72" t="s">
        <v>175</v>
      </c>
      <c r="N48" s="35" t="s">
        <v>186</v>
      </c>
      <c r="O48" s="219"/>
      <c r="P48" s="203">
        <v>8.3000000000000004E-2</v>
      </c>
      <c r="Q48" s="72"/>
      <c r="R48" s="72"/>
      <c r="S48" s="203">
        <v>8.3000000000000004E-2</v>
      </c>
      <c r="T48" s="72"/>
      <c r="U48" s="72"/>
      <c r="V48" s="203">
        <v>8.3000000000000004E-2</v>
      </c>
      <c r="W48" s="72"/>
      <c r="X48" s="72"/>
      <c r="Y48" s="203">
        <v>8.3000000000000004E-2</v>
      </c>
      <c r="Z48" s="72"/>
      <c r="AA48" s="72"/>
      <c r="AB48" s="203">
        <v>8.3000000000000004E-2</v>
      </c>
      <c r="AC48" s="72"/>
      <c r="AD48" s="72"/>
      <c r="AE48" s="203">
        <v>8.3000000000000004E-2</v>
      </c>
      <c r="AF48" s="72"/>
      <c r="AG48" s="72"/>
      <c r="AH48" s="203">
        <v>8.3000000000000004E-2</v>
      </c>
      <c r="AI48" s="72"/>
      <c r="AJ48" s="72"/>
      <c r="AK48" s="203">
        <v>8.3000000000000004E-2</v>
      </c>
      <c r="AL48" s="72"/>
      <c r="AM48" s="72"/>
      <c r="AN48" s="203">
        <v>8.3000000000000004E-2</v>
      </c>
      <c r="AO48" s="72"/>
      <c r="AP48" s="72"/>
      <c r="AQ48" s="203">
        <v>8.3000000000000004E-2</v>
      </c>
      <c r="AR48" s="72"/>
      <c r="AS48" s="72"/>
      <c r="AT48" s="203">
        <v>8.3000000000000004E-2</v>
      </c>
      <c r="AU48" s="72"/>
      <c r="AV48" s="219"/>
      <c r="AW48" s="203">
        <v>8.6999999999999994E-2</v>
      </c>
      <c r="AX48" s="219"/>
      <c r="AY48" s="165">
        <f t="shared" si="3"/>
        <v>0.99999999999999989</v>
      </c>
      <c r="AZ48" s="170">
        <f t="shared" si="4"/>
        <v>0</v>
      </c>
    </row>
    <row r="49" spans="1:53" ht="36" customHeight="1" x14ac:dyDescent="0.25">
      <c r="A49" s="328" t="s">
        <v>37</v>
      </c>
      <c r="B49" s="316" t="s">
        <v>39</v>
      </c>
      <c r="C49" s="316" t="s">
        <v>187</v>
      </c>
      <c r="D49" s="339">
        <v>0.13</v>
      </c>
      <c r="E49" s="316" t="s">
        <v>184</v>
      </c>
      <c r="F49" s="319">
        <v>23200</v>
      </c>
      <c r="G49" s="322">
        <v>7000</v>
      </c>
      <c r="H49" s="44"/>
      <c r="I49" s="36" t="s">
        <v>188</v>
      </c>
      <c r="J49" s="162">
        <v>0.06</v>
      </c>
      <c r="K49" s="72"/>
      <c r="L49" s="72"/>
      <c r="M49" s="72" t="s">
        <v>175</v>
      </c>
      <c r="N49" s="200" t="s">
        <v>189</v>
      </c>
      <c r="O49" s="219"/>
      <c r="P49" s="203">
        <v>8.3000000000000004E-2</v>
      </c>
      <c r="Q49" s="72"/>
      <c r="R49" s="72"/>
      <c r="S49" s="203">
        <v>8.3000000000000004E-2</v>
      </c>
      <c r="T49" s="72"/>
      <c r="U49" s="72"/>
      <c r="V49" s="203">
        <v>8.3000000000000004E-2</v>
      </c>
      <c r="W49" s="72"/>
      <c r="X49" s="72"/>
      <c r="Y49" s="203">
        <v>8.3000000000000004E-2</v>
      </c>
      <c r="Z49" s="72"/>
      <c r="AA49" s="72"/>
      <c r="AB49" s="203">
        <v>8.3000000000000004E-2</v>
      </c>
      <c r="AC49" s="72"/>
      <c r="AD49" s="72"/>
      <c r="AE49" s="203">
        <v>8.3000000000000004E-2</v>
      </c>
      <c r="AF49" s="72"/>
      <c r="AG49" s="72"/>
      <c r="AH49" s="203">
        <v>8.3000000000000004E-2</v>
      </c>
      <c r="AI49" s="72"/>
      <c r="AJ49" s="72"/>
      <c r="AK49" s="203">
        <v>8.3000000000000004E-2</v>
      </c>
      <c r="AL49" s="72"/>
      <c r="AM49" s="72"/>
      <c r="AN49" s="203">
        <v>8.3000000000000004E-2</v>
      </c>
      <c r="AO49" s="72"/>
      <c r="AP49" s="72"/>
      <c r="AQ49" s="203">
        <v>8.3000000000000004E-2</v>
      </c>
      <c r="AR49" s="72"/>
      <c r="AS49" s="72"/>
      <c r="AT49" s="203">
        <v>8.3000000000000004E-2</v>
      </c>
      <c r="AU49" s="72"/>
      <c r="AV49" s="219"/>
      <c r="AW49" s="203">
        <v>8.6999999999999994E-2</v>
      </c>
      <c r="AX49" s="219"/>
      <c r="AY49" s="165">
        <f t="shared" si="3"/>
        <v>0.99999999999999989</v>
      </c>
      <c r="AZ49" s="170">
        <f t="shared" si="4"/>
        <v>0</v>
      </c>
    </row>
    <row r="50" spans="1:53" ht="36" customHeight="1" x14ac:dyDescent="0.25">
      <c r="A50" s="329"/>
      <c r="B50" s="317"/>
      <c r="C50" s="317"/>
      <c r="D50" s="337"/>
      <c r="E50" s="317"/>
      <c r="F50" s="320"/>
      <c r="G50" s="323"/>
      <c r="H50" s="44"/>
      <c r="I50" s="36" t="s">
        <v>190</v>
      </c>
      <c r="J50" s="162">
        <v>0.05</v>
      </c>
      <c r="K50" s="72"/>
      <c r="L50" s="72"/>
      <c r="M50" s="72" t="s">
        <v>175</v>
      </c>
      <c r="N50" s="200" t="s">
        <v>189</v>
      </c>
      <c r="O50" s="219"/>
      <c r="P50" s="203">
        <v>8.4000000000000005E-2</v>
      </c>
      <c r="Q50" s="72"/>
      <c r="R50" s="72"/>
      <c r="S50" s="203">
        <v>8.4000000000000005E-2</v>
      </c>
      <c r="T50" s="72"/>
      <c r="U50" s="72"/>
      <c r="V50" s="203">
        <v>8.4000000000000005E-2</v>
      </c>
      <c r="W50" s="72"/>
      <c r="X50" s="72"/>
      <c r="Y50" s="203">
        <v>8.4000000000000005E-2</v>
      </c>
      <c r="Z50" s="72"/>
      <c r="AA50" s="72"/>
      <c r="AB50" s="203">
        <v>8.4000000000000005E-2</v>
      </c>
      <c r="AC50" s="72"/>
      <c r="AD50" s="72"/>
      <c r="AE50" s="203">
        <v>8.4000000000000005E-2</v>
      </c>
      <c r="AF50" s="72"/>
      <c r="AG50" s="72"/>
      <c r="AH50" s="203">
        <v>8.4000000000000005E-2</v>
      </c>
      <c r="AI50" s="72"/>
      <c r="AJ50" s="72"/>
      <c r="AK50" s="203">
        <v>8.4000000000000005E-2</v>
      </c>
      <c r="AL50" s="72"/>
      <c r="AM50" s="72"/>
      <c r="AN50" s="203">
        <v>8.4000000000000005E-2</v>
      </c>
      <c r="AO50" s="72"/>
      <c r="AP50" s="72"/>
      <c r="AQ50" s="203">
        <v>8.4000000000000005E-2</v>
      </c>
      <c r="AR50" s="72"/>
      <c r="AS50" s="72"/>
      <c r="AT50" s="203">
        <v>8.4000000000000005E-2</v>
      </c>
      <c r="AU50" s="72"/>
      <c r="AV50" s="219"/>
      <c r="AW50" s="203">
        <v>7.5999999999999998E-2</v>
      </c>
      <c r="AX50" s="219"/>
      <c r="AY50" s="165">
        <f t="shared" si="3"/>
        <v>0.99999999999999978</v>
      </c>
      <c r="AZ50" s="170">
        <f t="shared" si="4"/>
        <v>0</v>
      </c>
    </row>
    <row r="51" spans="1:53" ht="36" customHeight="1" x14ac:dyDescent="0.25">
      <c r="A51" s="330"/>
      <c r="B51" s="318"/>
      <c r="C51" s="318"/>
      <c r="D51" s="338"/>
      <c r="E51" s="318"/>
      <c r="F51" s="321"/>
      <c r="G51" s="324"/>
      <c r="H51" s="44"/>
      <c r="I51" s="36" t="s">
        <v>191</v>
      </c>
      <c r="J51" s="162">
        <v>0.02</v>
      </c>
      <c r="K51" s="72"/>
      <c r="L51" s="72"/>
      <c r="M51" s="72" t="s">
        <v>175</v>
      </c>
      <c r="N51" s="35" t="s">
        <v>192</v>
      </c>
      <c r="O51" s="219"/>
      <c r="P51" s="203">
        <v>8.4000000000000005E-2</v>
      </c>
      <c r="Q51" s="72"/>
      <c r="R51" s="72"/>
      <c r="S51" s="203">
        <v>8.4000000000000005E-2</v>
      </c>
      <c r="T51" s="72"/>
      <c r="U51" s="72"/>
      <c r="V51" s="203">
        <v>8.4000000000000005E-2</v>
      </c>
      <c r="W51" s="72"/>
      <c r="X51" s="72"/>
      <c r="Y51" s="203">
        <v>8.4000000000000005E-2</v>
      </c>
      <c r="Z51" s="72"/>
      <c r="AA51" s="72"/>
      <c r="AB51" s="203">
        <v>8.4000000000000005E-2</v>
      </c>
      <c r="AC51" s="72"/>
      <c r="AD51" s="72"/>
      <c r="AE51" s="203">
        <v>8.4000000000000005E-2</v>
      </c>
      <c r="AF51" s="72"/>
      <c r="AG51" s="72"/>
      <c r="AH51" s="203">
        <v>8.4000000000000005E-2</v>
      </c>
      <c r="AI51" s="72"/>
      <c r="AJ51" s="72"/>
      <c r="AK51" s="203">
        <v>8.4000000000000005E-2</v>
      </c>
      <c r="AL51" s="72"/>
      <c r="AM51" s="72"/>
      <c r="AN51" s="203">
        <v>8.4000000000000005E-2</v>
      </c>
      <c r="AO51" s="72"/>
      <c r="AP51" s="72"/>
      <c r="AQ51" s="203">
        <v>8.4000000000000005E-2</v>
      </c>
      <c r="AR51" s="72"/>
      <c r="AS51" s="72"/>
      <c r="AT51" s="203">
        <v>8.4000000000000005E-2</v>
      </c>
      <c r="AU51" s="72"/>
      <c r="AV51" s="219"/>
      <c r="AW51" s="203">
        <v>7.5999999999999998E-2</v>
      </c>
      <c r="AX51" s="219"/>
      <c r="AY51" s="165">
        <f t="shared" si="3"/>
        <v>0.99999999999999978</v>
      </c>
      <c r="AZ51" s="170">
        <f t="shared" si="4"/>
        <v>0</v>
      </c>
    </row>
    <row r="52" spans="1:53" ht="36" customHeight="1" x14ac:dyDescent="0.25">
      <c r="A52" s="328" t="s">
        <v>37</v>
      </c>
      <c r="B52" s="316" t="s">
        <v>39</v>
      </c>
      <c r="C52" s="316" t="s">
        <v>193</v>
      </c>
      <c r="D52" s="339">
        <v>0.13</v>
      </c>
      <c r="E52" s="316" t="s">
        <v>194</v>
      </c>
      <c r="F52" s="319">
        <v>174241</v>
      </c>
      <c r="G52" s="322">
        <v>52744</v>
      </c>
      <c r="H52" s="44"/>
      <c r="I52" s="36" t="s">
        <v>195</v>
      </c>
      <c r="J52" s="162">
        <v>0.05</v>
      </c>
      <c r="K52" s="72"/>
      <c r="L52" s="72"/>
      <c r="M52" s="72" t="s">
        <v>175</v>
      </c>
      <c r="N52" s="200" t="s">
        <v>196</v>
      </c>
      <c r="O52" s="219"/>
      <c r="P52" s="203">
        <v>8.3000000000000004E-2</v>
      </c>
      <c r="Q52" s="72"/>
      <c r="R52" s="72"/>
      <c r="S52" s="203">
        <v>8.3000000000000004E-2</v>
      </c>
      <c r="T52" s="72"/>
      <c r="U52" s="72"/>
      <c r="V52" s="203">
        <v>8.3000000000000004E-2</v>
      </c>
      <c r="W52" s="72"/>
      <c r="X52" s="72"/>
      <c r="Y52" s="203">
        <v>8.3000000000000004E-2</v>
      </c>
      <c r="Z52" s="72"/>
      <c r="AA52" s="72"/>
      <c r="AB52" s="203">
        <v>8.3000000000000004E-2</v>
      </c>
      <c r="AC52" s="72"/>
      <c r="AD52" s="72"/>
      <c r="AE52" s="203">
        <v>8.3000000000000004E-2</v>
      </c>
      <c r="AF52" s="72"/>
      <c r="AG52" s="72"/>
      <c r="AH52" s="203">
        <v>8.3000000000000004E-2</v>
      </c>
      <c r="AI52" s="72"/>
      <c r="AJ52" s="72"/>
      <c r="AK52" s="203">
        <v>8.3000000000000004E-2</v>
      </c>
      <c r="AL52" s="72"/>
      <c r="AM52" s="72"/>
      <c r="AN52" s="203">
        <v>8.3000000000000004E-2</v>
      </c>
      <c r="AO52" s="72"/>
      <c r="AP52" s="72"/>
      <c r="AQ52" s="203">
        <v>8.3000000000000004E-2</v>
      </c>
      <c r="AR52" s="72"/>
      <c r="AS52" s="72"/>
      <c r="AT52" s="203">
        <v>0.09</v>
      </c>
      <c r="AU52" s="72"/>
      <c r="AV52" s="219"/>
      <c r="AW52" s="203">
        <v>0.08</v>
      </c>
      <c r="AX52" s="219"/>
      <c r="AY52" s="165">
        <f t="shared" si="3"/>
        <v>0.99999999999999989</v>
      </c>
      <c r="AZ52" s="170">
        <f t="shared" si="4"/>
        <v>0</v>
      </c>
    </row>
    <row r="53" spans="1:53" ht="36" customHeight="1" x14ac:dyDescent="0.25">
      <c r="A53" s="329"/>
      <c r="B53" s="317"/>
      <c r="C53" s="317"/>
      <c r="D53" s="337"/>
      <c r="E53" s="317"/>
      <c r="F53" s="320"/>
      <c r="G53" s="323"/>
      <c r="H53" s="44"/>
      <c r="I53" s="36" t="s">
        <v>197</v>
      </c>
      <c r="J53" s="162">
        <v>0.05</v>
      </c>
      <c r="K53" s="72"/>
      <c r="L53" s="72"/>
      <c r="M53" s="72" t="s">
        <v>175</v>
      </c>
      <c r="N53" s="35" t="s">
        <v>198</v>
      </c>
      <c r="O53" s="219"/>
      <c r="P53" s="203">
        <v>8.4000000000000005E-2</v>
      </c>
      <c r="Q53" s="72"/>
      <c r="R53" s="72"/>
      <c r="S53" s="203">
        <v>8.4000000000000005E-2</v>
      </c>
      <c r="T53" s="72"/>
      <c r="U53" s="72"/>
      <c r="V53" s="203">
        <v>8.4000000000000005E-2</v>
      </c>
      <c r="W53" s="72"/>
      <c r="X53" s="72"/>
      <c r="Y53" s="203">
        <v>8.4000000000000005E-2</v>
      </c>
      <c r="Z53" s="72"/>
      <c r="AA53" s="72"/>
      <c r="AB53" s="203">
        <v>8.4000000000000005E-2</v>
      </c>
      <c r="AC53" s="72"/>
      <c r="AD53" s="72"/>
      <c r="AE53" s="203">
        <v>8.4000000000000005E-2</v>
      </c>
      <c r="AF53" s="72"/>
      <c r="AG53" s="72"/>
      <c r="AH53" s="203">
        <v>8.4000000000000005E-2</v>
      </c>
      <c r="AI53" s="72"/>
      <c r="AJ53" s="72"/>
      <c r="AK53" s="203">
        <v>8.4000000000000005E-2</v>
      </c>
      <c r="AL53" s="72"/>
      <c r="AM53" s="72"/>
      <c r="AN53" s="203">
        <v>8.4000000000000005E-2</v>
      </c>
      <c r="AO53" s="72"/>
      <c r="AP53" s="72"/>
      <c r="AQ53" s="203">
        <v>8.4000000000000005E-2</v>
      </c>
      <c r="AR53" s="72"/>
      <c r="AS53" s="72"/>
      <c r="AT53" s="203">
        <v>7.0000000000000007E-2</v>
      </c>
      <c r="AU53" s="72"/>
      <c r="AV53" s="219"/>
      <c r="AW53" s="203">
        <v>0.09</v>
      </c>
      <c r="AX53" s="219"/>
      <c r="AY53" s="165">
        <f t="shared" si="3"/>
        <v>0.99999999999999989</v>
      </c>
      <c r="AZ53" s="170">
        <f t="shared" si="4"/>
        <v>0</v>
      </c>
    </row>
    <row r="54" spans="1:53" ht="36" customHeight="1" x14ac:dyDescent="0.25">
      <c r="A54" s="330"/>
      <c r="B54" s="318"/>
      <c r="C54" s="318"/>
      <c r="D54" s="338"/>
      <c r="E54" s="318"/>
      <c r="F54" s="321"/>
      <c r="G54" s="324"/>
      <c r="H54" s="44"/>
      <c r="I54" s="36" t="s">
        <v>199</v>
      </c>
      <c r="J54" s="162">
        <v>0.03</v>
      </c>
      <c r="K54" s="72"/>
      <c r="L54" s="72"/>
      <c r="M54" s="72" t="s">
        <v>175</v>
      </c>
      <c r="N54" s="35" t="s">
        <v>200</v>
      </c>
      <c r="O54" s="219"/>
      <c r="P54" s="203">
        <v>8.4000000000000005E-2</v>
      </c>
      <c r="Q54" s="72"/>
      <c r="R54" s="72"/>
      <c r="S54" s="203">
        <v>8.4000000000000005E-2</v>
      </c>
      <c r="T54" s="72"/>
      <c r="U54" s="72"/>
      <c r="V54" s="203">
        <v>8.4000000000000005E-2</v>
      </c>
      <c r="W54" s="72"/>
      <c r="X54" s="72"/>
      <c r="Y54" s="203">
        <v>8.4000000000000005E-2</v>
      </c>
      <c r="Z54" s="72"/>
      <c r="AA54" s="72"/>
      <c r="AB54" s="203">
        <v>8.4000000000000005E-2</v>
      </c>
      <c r="AC54" s="72"/>
      <c r="AD54" s="72"/>
      <c r="AE54" s="203">
        <v>8.4000000000000005E-2</v>
      </c>
      <c r="AF54" s="72"/>
      <c r="AG54" s="72"/>
      <c r="AH54" s="203">
        <v>8.4000000000000005E-2</v>
      </c>
      <c r="AI54" s="72"/>
      <c r="AJ54" s="72"/>
      <c r="AK54" s="203">
        <v>8.4000000000000005E-2</v>
      </c>
      <c r="AL54" s="72"/>
      <c r="AM54" s="72"/>
      <c r="AN54" s="203">
        <v>8.4000000000000005E-2</v>
      </c>
      <c r="AO54" s="72"/>
      <c r="AP54" s="72"/>
      <c r="AQ54" s="203">
        <v>8.4000000000000005E-2</v>
      </c>
      <c r="AR54" s="72"/>
      <c r="AS54" s="72"/>
      <c r="AT54" s="203">
        <v>7.0000000000000007E-2</v>
      </c>
      <c r="AU54" s="72"/>
      <c r="AV54" s="219"/>
      <c r="AW54" s="203">
        <v>0.09</v>
      </c>
      <c r="AX54" s="219"/>
      <c r="AY54" s="165">
        <f t="shared" si="3"/>
        <v>0.99999999999999989</v>
      </c>
      <c r="AZ54" s="170">
        <f t="shared" si="4"/>
        <v>0</v>
      </c>
    </row>
    <row r="55" spans="1:53" ht="36" customHeight="1" x14ac:dyDescent="0.25">
      <c r="A55" s="328" t="s">
        <v>37</v>
      </c>
      <c r="B55" s="316" t="s">
        <v>39</v>
      </c>
      <c r="C55" s="316" t="s">
        <v>201</v>
      </c>
      <c r="D55" s="339">
        <v>0.28999999999999998</v>
      </c>
      <c r="E55" s="316" t="s">
        <v>202</v>
      </c>
      <c r="F55" s="279">
        <v>2</v>
      </c>
      <c r="G55" s="294">
        <v>0.6</v>
      </c>
      <c r="H55" s="44"/>
      <c r="I55" s="36" t="s">
        <v>203</v>
      </c>
      <c r="J55" s="162">
        <v>0.06</v>
      </c>
      <c r="K55" s="72"/>
      <c r="L55" s="72"/>
      <c r="M55" s="72" t="s">
        <v>175</v>
      </c>
      <c r="N55" s="200" t="s">
        <v>204</v>
      </c>
      <c r="O55" s="219"/>
      <c r="P55" s="203">
        <v>8.4000000000000005E-2</v>
      </c>
      <c r="Q55" s="72"/>
      <c r="R55" s="72"/>
      <c r="S55" s="203">
        <v>8.4000000000000005E-2</v>
      </c>
      <c r="T55" s="72"/>
      <c r="U55" s="72"/>
      <c r="V55" s="203">
        <v>8.4000000000000005E-2</v>
      </c>
      <c r="W55" s="72"/>
      <c r="X55" s="72"/>
      <c r="Y55" s="203">
        <v>8.4000000000000005E-2</v>
      </c>
      <c r="Z55" s="72"/>
      <c r="AA55" s="72"/>
      <c r="AB55" s="203">
        <v>8.4000000000000005E-2</v>
      </c>
      <c r="AC55" s="72"/>
      <c r="AD55" s="72"/>
      <c r="AE55" s="203">
        <v>8.4000000000000005E-2</v>
      </c>
      <c r="AF55" s="72"/>
      <c r="AG55" s="72"/>
      <c r="AH55" s="203">
        <v>8.4000000000000005E-2</v>
      </c>
      <c r="AI55" s="72"/>
      <c r="AJ55" s="72"/>
      <c r="AK55" s="203">
        <v>8.4000000000000005E-2</v>
      </c>
      <c r="AL55" s="72"/>
      <c r="AM55" s="72"/>
      <c r="AN55" s="203">
        <v>8.4000000000000005E-2</v>
      </c>
      <c r="AO55" s="72"/>
      <c r="AP55" s="72"/>
      <c r="AQ55" s="203">
        <v>8.4000000000000005E-2</v>
      </c>
      <c r="AR55" s="72"/>
      <c r="AS55" s="72"/>
      <c r="AT55" s="203">
        <v>8.4000000000000005E-2</v>
      </c>
      <c r="AU55" s="72"/>
      <c r="AV55" s="219"/>
      <c r="AW55" s="203">
        <v>7.5999999999999998E-2</v>
      </c>
      <c r="AX55" s="219"/>
      <c r="AY55" s="165">
        <f t="shared" si="3"/>
        <v>0.99999999999999978</v>
      </c>
      <c r="AZ55" s="170">
        <f t="shared" si="4"/>
        <v>0</v>
      </c>
    </row>
    <row r="56" spans="1:53" ht="36" customHeight="1" x14ac:dyDescent="0.25">
      <c r="A56" s="329"/>
      <c r="B56" s="317"/>
      <c r="C56" s="317"/>
      <c r="D56" s="337"/>
      <c r="E56" s="317"/>
      <c r="F56" s="280"/>
      <c r="G56" s="295"/>
      <c r="H56" s="44"/>
      <c r="I56" s="36" t="s">
        <v>205</v>
      </c>
      <c r="J56" s="162">
        <v>0.06</v>
      </c>
      <c r="K56" s="72"/>
      <c r="L56" s="72"/>
      <c r="M56" s="72" t="s">
        <v>175</v>
      </c>
      <c r="N56" s="35" t="s">
        <v>206</v>
      </c>
      <c r="O56" s="219"/>
      <c r="P56" s="203">
        <v>8.3000000000000004E-2</v>
      </c>
      <c r="Q56" s="72"/>
      <c r="R56" s="72"/>
      <c r="S56" s="203">
        <v>8.3000000000000004E-2</v>
      </c>
      <c r="T56" s="72"/>
      <c r="U56" s="72"/>
      <c r="V56" s="203">
        <v>8.3000000000000004E-2</v>
      </c>
      <c r="W56" s="72"/>
      <c r="X56" s="72"/>
      <c r="Y56" s="203">
        <v>8.3000000000000004E-2</v>
      </c>
      <c r="Z56" s="72"/>
      <c r="AA56" s="72"/>
      <c r="AB56" s="203">
        <v>8.3000000000000004E-2</v>
      </c>
      <c r="AC56" s="72"/>
      <c r="AD56" s="72"/>
      <c r="AE56" s="203">
        <v>8.3000000000000004E-2</v>
      </c>
      <c r="AF56" s="72"/>
      <c r="AG56" s="72"/>
      <c r="AH56" s="203">
        <v>8.3000000000000004E-2</v>
      </c>
      <c r="AI56" s="72"/>
      <c r="AJ56" s="72"/>
      <c r="AK56" s="203">
        <v>8.3000000000000004E-2</v>
      </c>
      <c r="AL56" s="72"/>
      <c r="AM56" s="72"/>
      <c r="AN56" s="203">
        <v>8.3000000000000004E-2</v>
      </c>
      <c r="AO56" s="72"/>
      <c r="AP56" s="72"/>
      <c r="AQ56" s="203">
        <v>8.3000000000000004E-2</v>
      </c>
      <c r="AR56" s="72"/>
      <c r="AS56" s="72"/>
      <c r="AT56" s="203">
        <v>8.3000000000000004E-2</v>
      </c>
      <c r="AU56" s="72"/>
      <c r="AV56" s="219"/>
      <c r="AW56" s="203">
        <v>8.6999999999999994E-2</v>
      </c>
      <c r="AX56" s="219"/>
      <c r="AY56" s="165">
        <f t="shared" si="3"/>
        <v>0.99999999999999989</v>
      </c>
      <c r="AZ56" s="170">
        <f t="shared" si="4"/>
        <v>0</v>
      </c>
    </row>
    <row r="57" spans="1:53" ht="36" customHeight="1" x14ac:dyDescent="0.25">
      <c r="A57" s="329"/>
      <c r="B57" s="317"/>
      <c r="C57" s="317"/>
      <c r="D57" s="337"/>
      <c r="E57" s="317"/>
      <c r="F57" s="280"/>
      <c r="G57" s="295"/>
      <c r="H57" s="44"/>
      <c r="I57" s="36" t="s">
        <v>207</v>
      </c>
      <c r="J57" s="162">
        <v>0.06</v>
      </c>
      <c r="K57" s="72"/>
      <c r="L57" s="72"/>
      <c r="M57" s="72" t="s">
        <v>175</v>
      </c>
      <c r="N57" s="35" t="s">
        <v>208</v>
      </c>
      <c r="O57" s="219"/>
      <c r="P57" s="203">
        <v>8.3000000000000004E-2</v>
      </c>
      <c r="Q57" s="72"/>
      <c r="R57" s="72"/>
      <c r="S57" s="203">
        <v>8.3000000000000004E-2</v>
      </c>
      <c r="T57" s="72"/>
      <c r="U57" s="72"/>
      <c r="V57" s="203">
        <v>8.3000000000000004E-2</v>
      </c>
      <c r="W57" s="72"/>
      <c r="X57" s="72"/>
      <c r="Y57" s="203">
        <v>8.3000000000000004E-2</v>
      </c>
      <c r="Z57" s="72"/>
      <c r="AA57" s="72"/>
      <c r="AB57" s="203">
        <v>8.3000000000000004E-2</v>
      </c>
      <c r="AC57" s="72"/>
      <c r="AD57" s="72"/>
      <c r="AE57" s="203">
        <v>8.3000000000000004E-2</v>
      </c>
      <c r="AF57" s="72"/>
      <c r="AG57" s="72"/>
      <c r="AH57" s="203">
        <v>8.3000000000000004E-2</v>
      </c>
      <c r="AI57" s="72"/>
      <c r="AJ57" s="72"/>
      <c r="AK57" s="203">
        <v>8.3000000000000004E-2</v>
      </c>
      <c r="AL57" s="72"/>
      <c r="AM57" s="72"/>
      <c r="AN57" s="203">
        <v>8.3000000000000004E-2</v>
      </c>
      <c r="AO57" s="72"/>
      <c r="AP57" s="72"/>
      <c r="AQ57" s="203">
        <v>8.3000000000000004E-2</v>
      </c>
      <c r="AR57" s="72"/>
      <c r="AS57" s="72"/>
      <c r="AT57" s="203">
        <v>8.3000000000000004E-2</v>
      </c>
      <c r="AU57" s="72"/>
      <c r="AV57" s="219"/>
      <c r="AW57" s="203">
        <v>8.6999999999999994E-2</v>
      </c>
      <c r="AX57" s="219"/>
      <c r="AY57" s="165">
        <f t="shared" si="3"/>
        <v>0.99999999999999989</v>
      </c>
      <c r="AZ57" s="170">
        <f t="shared" si="4"/>
        <v>0</v>
      </c>
    </row>
    <row r="58" spans="1:53" ht="36" customHeight="1" x14ac:dyDescent="0.25">
      <c r="A58" s="329"/>
      <c r="B58" s="317"/>
      <c r="C58" s="317"/>
      <c r="D58" s="337"/>
      <c r="E58" s="317"/>
      <c r="F58" s="280"/>
      <c r="G58" s="295"/>
      <c r="H58" s="44"/>
      <c r="I58" s="36" t="s">
        <v>209</v>
      </c>
      <c r="J58" s="162">
        <v>0.03</v>
      </c>
      <c r="K58" s="72"/>
      <c r="L58" s="72"/>
      <c r="M58" s="72" t="s">
        <v>175</v>
      </c>
      <c r="N58" s="35" t="s">
        <v>210</v>
      </c>
      <c r="O58" s="219"/>
      <c r="P58" s="203">
        <v>8.3000000000000004E-2</v>
      </c>
      <c r="Q58" s="72"/>
      <c r="R58" s="72"/>
      <c r="S58" s="203">
        <v>8.3000000000000004E-2</v>
      </c>
      <c r="T58" s="72"/>
      <c r="U58" s="72"/>
      <c r="V58" s="203">
        <v>8.3000000000000004E-2</v>
      </c>
      <c r="W58" s="72"/>
      <c r="X58" s="72"/>
      <c r="Y58" s="203">
        <v>8.3000000000000004E-2</v>
      </c>
      <c r="Z58" s="72"/>
      <c r="AA58" s="72"/>
      <c r="AB58" s="203">
        <v>8.3000000000000004E-2</v>
      </c>
      <c r="AC58" s="72"/>
      <c r="AD58" s="72"/>
      <c r="AE58" s="203">
        <v>8.3000000000000004E-2</v>
      </c>
      <c r="AF58" s="72"/>
      <c r="AG58" s="72"/>
      <c r="AH58" s="203">
        <v>8.3000000000000004E-2</v>
      </c>
      <c r="AI58" s="72"/>
      <c r="AJ58" s="72"/>
      <c r="AK58" s="203">
        <v>8.3000000000000004E-2</v>
      </c>
      <c r="AL58" s="72"/>
      <c r="AM58" s="72"/>
      <c r="AN58" s="203">
        <v>8.3000000000000004E-2</v>
      </c>
      <c r="AO58" s="72"/>
      <c r="AP58" s="72"/>
      <c r="AQ58" s="203">
        <v>8.3000000000000004E-2</v>
      </c>
      <c r="AR58" s="72"/>
      <c r="AS58" s="72"/>
      <c r="AT58" s="203">
        <v>8.3000000000000004E-2</v>
      </c>
      <c r="AU58" s="72"/>
      <c r="AV58" s="219"/>
      <c r="AW58" s="203">
        <v>8.6999999999999994E-2</v>
      </c>
      <c r="AX58" s="219"/>
      <c r="AY58" s="165">
        <f t="shared" si="3"/>
        <v>0.99999999999999989</v>
      </c>
      <c r="AZ58" s="170">
        <f t="shared" si="4"/>
        <v>0</v>
      </c>
    </row>
    <row r="59" spans="1:53" ht="36" customHeight="1" x14ac:dyDescent="0.25">
      <c r="A59" s="329"/>
      <c r="B59" s="317"/>
      <c r="C59" s="317"/>
      <c r="D59" s="337"/>
      <c r="E59" s="317"/>
      <c r="F59" s="280"/>
      <c r="G59" s="295"/>
      <c r="H59" s="40"/>
      <c r="I59" s="36" t="s">
        <v>211</v>
      </c>
      <c r="J59" s="162">
        <v>0.03</v>
      </c>
      <c r="K59" s="72"/>
      <c r="L59" s="72"/>
      <c r="M59" s="72" t="s">
        <v>175</v>
      </c>
      <c r="N59" s="35" t="s">
        <v>212</v>
      </c>
      <c r="O59" s="219"/>
      <c r="P59" s="203">
        <v>8.4000000000000005E-2</v>
      </c>
      <c r="Q59" s="72"/>
      <c r="R59" s="72"/>
      <c r="S59" s="203">
        <v>8.4000000000000005E-2</v>
      </c>
      <c r="T59" s="72"/>
      <c r="U59" s="72"/>
      <c r="V59" s="203">
        <v>8.4000000000000005E-2</v>
      </c>
      <c r="W59" s="72"/>
      <c r="X59" s="72"/>
      <c r="Y59" s="203">
        <v>8.4000000000000005E-2</v>
      </c>
      <c r="Z59" s="72"/>
      <c r="AA59" s="72"/>
      <c r="AB59" s="203">
        <v>8.4000000000000005E-2</v>
      </c>
      <c r="AC59" s="72"/>
      <c r="AD59" s="72"/>
      <c r="AE59" s="203">
        <v>8.4000000000000005E-2</v>
      </c>
      <c r="AF59" s="72"/>
      <c r="AG59" s="72"/>
      <c r="AH59" s="203">
        <v>8.4000000000000005E-2</v>
      </c>
      <c r="AI59" s="72"/>
      <c r="AJ59" s="72"/>
      <c r="AK59" s="203">
        <v>8.4000000000000005E-2</v>
      </c>
      <c r="AL59" s="72"/>
      <c r="AM59" s="72"/>
      <c r="AN59" s="203">
        <v>8.4000000000000005E-2</v>
      </c>
      <c r="AO59" s="72"/>
      <c r="AP59" s="72"/>
      <c r="AQ59" s="203">
        <v>8.4000000000000005E-2</v>
      </c>
      <c r="AR59" s="72"/>
      <c r="AS59" s="72"/>
      <c r="AT59" s="203">
        <v>8.4000000000000005E-2</v>
      </c>
      <c r="AU59" s="72"/>
      <c r="AV59" s="219"/>
      <c r="AW59" s="203">
        <v>7.5999999999999998E-2</v>
      </c>
      <c r="AX59" s="219"/>
      <c r="AY59" s="165">
        <f t="shared" si="3"/>
        <v>0.99999999999999978</v>
      </c>
      <c r="AZ59" s="170">
        <f t="shared" si="4"/>
        <v>0</v>
      </c>
    </row>
    <row r="60" spans="1:53" ht="36" customHeight="1" x14ac:dyDescent="0.25">
      <c r="A60" s="330"/>
      <c r="B60" s="318"/>
      <c r="C60" s="318"/>
      <c r="D60" s="338"/>
      <c r="E60" s="318"/>
      <c r="F60" s="287"/>
      <c r="G60" s="297"/>
      <c r="H60" s="40"/>
      <c r="I60" s="36" t="s">
        <v>213</v>
      </c>
      <c r="J60" s="162">
        <v>0.05</v>
      </c>
      <c r="K60" s="72"/>
      <c r="L60" s="72"/>
      <c r="M60" s="72" t="s">
        <v>175</v>
      </c>
      <c r="N60" s="35" t="s">
        <v>214</v>
      </c>
      <c r="O60" s="219"/>
      <c r="P60" s="203">
        <v>8.3000000000000004E-2</v>
      </c>
      <c r="Q60" s="72"/>
      <c r="R60" s="72"/>
      <c r="S60" s="203">
        <v>8.3000000000000004E-2</v>
      </c>
      <c r="T60" s="72"/>
      <c r="U60" s="72"/>
      <c r="V60" s="203">
        <v>8.3000000000000004E-2</v>
      </c>
      <c r="W60" s="72"/>
      <c r="X60" s="72"/>
      <c r="Y60" s="203">
        <v>8.3000000000000004E-2</v>
      </c>
      <c r="Z60" s="72"/>
      <c r="AA60" s="72"/>
      <c r="AB60" s="203">
        <v>8.3000000000000004E-2</v>
      </c>
      <c r="AC60" s="72"/>
      <c r="AD60" s="72"/>
      <c r="AE60" s="203">
        <v>8.3000000000000004E-2</v>
      </c>
      <c r="AF60" s="72"/>
      <c r="AG60" s="72"/>
      <c r="AH60" s="203">
        <v>8.3000000000000004E-2</v>
      </c>
      <c r="AI60" s="72"/>
      <c r="AJ60" s="72"/>
      <c r="AK60" s="203">
        <v>8.3000000000000004E-2</v>
      </c>
      <c r="AL60" s="72"/>
      <c r="AM60" s="72"/>
      <c r="AN60" s="203">
        <v>8.3000000000000004E-2</v>
      </c>
      <c r="AO60" s="72"/>
      <c r="AP60" s="72"/>
      <c r="AQ60" s="203">
        <v>8.3000000000000004E-2</v>
      </c>
      <c r="AR60" s="72"/>
      <c r="AS60" s="72"/>
      <c r="AT60" s="203">
        <v>8.3000000000000004E-2</v>
      </c>
      <c r="AU60" s="72"/>
      <c r="AV60" s="219"/>
      <c r="AW60" s="203">
        <v>8.6999999999999994E-2</v>
      </c>
      <c r="AX60" s="219"/>
      <c r="AY60" s="165">
        <f t="shared" si="3"/>
        <v>0.99999999999999989</v>
      </c>
      <c r="AZ60" s="170">
        <f t="shared" si="4"/>
        <v>0</v>
      </c>
    </row>
    <row r="61" spans="1:53" ht="66" customHeight="1" x14ac:dyDescent="0.25">
      <c r="A61" s="333" t="s">
        <v>37</v>
      </c>
      <c r="B61" s="336" t="s">
        <v>39</v>
      </c>
      <c r="C61" s="336" t="s">
        <v>215</v>
      </c>
      <c r="D61" s="339">
        <v>0.14000000000000001</v>
      </c>
      <c r="E61" s="336" t="s">
        <v>216</v>
      </c>
      <c r="F61" s="279">
        <v>1</v>
      </c>
      <c r="G61" s="294">
        <v>0.16</v>
      </c>
      <c r="H61" s="40"/>
      <c r="I61" s="36" t="s">
        <v>217</v>
      </c>
      <c r="J61" s="162">
        <v>0.04</v>
      </c>
      <c r="K61" s="72"/>
      <c r="L61" s="72"/>
      <c r="M61" s="72" t="s">
        <v>175</v>
      </c>
      <c r="N61" s="200" t="s">
        <v>218</v>
      </c>
      <c r="O61" s="219"/>
      <c r="P61" s="203">
        <v>8.4000000000000005E-2</v>
      </c>
      <c r="Q61" s="72"/>
      <c r="R61" s="72"/>
      <c r="S61" s="203">
        <v>8.4000000000000005E-2</v>
      </c>
      <c r="T61" s="72"/>
      <c r="U61" s="72"/>
      <c r="V61" s="203">
        <v>8.4000000000000005E-2</v>
      </c>
      <c r="W61" s="72"/>
      <c r="X61" s="72"/>
      <c r="Y61" s="203">
        <v>8.4000000000000005E-2</v>
      </c>
      <c r="Z61" s="72"/>
      <c r="AA61" s="72"/>
      <c r="AB61" s="203">
        <v>8.4000000000000005E-2</v>
      </c>
      <c r="AC61" s="72"/>
      <c r="AD61" s="72"/>
      <c r="AE61" s="203">
        <v>8.4000000000000005E-2</v>
      </c>
      <c r="AF61" s="72"/>
      <c r="AG61" s="72"/>
      <c r="AH61" s="203">
        <v>8.4000000000000005E-2</v>
      </c>
      <c r="AI61" s="72"/>
      <c r="AJ61" s="72"/>
      <c r="AK61" s="203">
        <v>8.4000000000000005E-2</v>
      </c>
      <c r="AL61" s="72"/>
      <c r="AM61" s="72"/>
      <c r="AN61" s="203">
        <v>8.4000000000000005E-2</v>
      </c>
      <c r="AO61" s="72"/>
      <c r="AP61" s="72"/>
      <c r="AQ61" s="203">
        <v>8.4000000000000005E-2</v>
      </c>
      <c r="AR61" s="72"/>
      <c r="AS61" s="72"/>
      <c r="AT61" s="203">
        <v>8.4000000000000005E-2</v>
      </c>
      <c r="AU61" s="72"/>
      <c r="AV61" s="219"/>
      <c r="AW61" s="203">
        <v>7.5999999999999998E-2</v>
      </c>
      <c r="AX61" s="219"/>
      <c r="AY61" s="165">
        <f t="shared" si="3"/>
        <v>0.99999999999999978</v>
      </c>
      <c r="AZ61" s="170">
        <f t="shared" si="4"/>
        <v>0</v>
      </c>
    </row>
    <row r="62" spans="1:53" ht="66" customHeight="1" x14ac:dyDescent="0.25">
      <c r="A62" s="334"/>
      <c r="B62" s="337"/>
      <c r="C62" s="337"/>
      <c r="D62" s="337"/>
      <c r="E62" s="337"/>
      <c r="F62" s="280"/>
      <c r="G62" s="295"/>
      <c r="H62" s="40"/>
      <c r="I62" s="36" t="s">
        <v>219</v>
      </c>
      <c r="J62" s="162">
        <v>0.04</v>
      </c>
      <c r="K62" s="72"/>
      <c r="L62" s="72"/>
      <c r="M62" s="72"/>
      <c r="N62" s="200" t="s">
        <v>220</v>
      </c>
      <c r="O62" s="219"/>
      <c r="P62" s="203">
        <v>8.4000000000000005E-2</v>
      </c>
      <c r="Q62" s="72"/>
      <c r="R62" s="72"/>
      <c r="S62" s="203">
        <v>8.4000000000000005E-2</v>
      </c>
      <c r="T62" s="72"/>
      <c r="U62" s="72"/>
      <c r="V62" s="203">
        <v>8.4000000000000005E-2</v>
      </c>
      <c r="W62" s="72"/>
      <c r="X62" s="72"/>
      <c r="Y62" s="203">
        <v>8.4000000000000005E-2</v>
      </c>
      <c r="Z62" s="72"/>
      <c r="AA62" s="72"/>
      <c r="AB62" s="203">
        <v>8.4000000000000005E-2</v>
      </c>
      <c r="AC62" s="72"/>
      <c r="AD62" s="72"/>
      <c r="AE62" s="203">
        <v>8.4000000000000005E-2</v>
      </c>
      <c r="AF62" s="72"/>
      <c r="AG62" s="72"/>
      <c r="AH62" s="203">
        <v>8.4000000000000005E-2</v>
      </c>
      <c r="AI62" s="72"/>
      <c r="AJ62" s="72"/>
      <c r="AK62" s="203">
        <v>8.4000000000000005E-2</v>
      </c>
      <c r="AL62" s="72"/>
      <c r="AM62" s="72"/>
      <c r="AN62" s="203">
        <v>8.4000000000000005E-2</v>
      </c>
      <c r="AO62" s="72"/>
      <c r="AP62" s="72"/>
      <c r="AQ62" s="203">
        <v>8.4000000000000005E-2</v>
      </c>
      <c r="AR62" s="72"/>
      <c r="AS62" s="72"/>
      <c r="AT62" s="203">
        <v>8.4000000000000005E-2</v>
      </c>
      <c r="AU62" s="72"/>
      <c r="AV62" s="219"/>
      <c r="AW62" s="203">
        <v>7.5999999999999998E-2</v>
      </c>
      <c r="AX62" s="219"/>
      <c r="AY62" s="165">
        <f>P62+S62+V62+Y62+AB62+AE62+AH62+AK62+AN62+AQ62+AT62+AW62</f>
        <v>0.99999999999999978</v>
      </c>
      <c r="AZ62" s="170">
        <f t="shared" si="4"/>
        <v>0</v>
      </c>
    </row>
    <row r="63" spans="1:53" ht="66" customHeight="1" x14ac:dyDescent="0.25">
      <c r="A63" s="335"/>
      <c r="B63" s="338"/>
      <c r="C63" s="338"/>
      <c r="D63" s="338"/>
      <c r="E63" s="338"/>
      <c r="F63" s="287"/>
      <c r="G63" s="297"/>
      <c r="H63" s="40"/>
      <c r="I63" s="197" t="s">
        <v>221</v>
      </c>
      <c r="J63" s="162">
        <v>0.06</v>
      </c>
      <c r="K63" s="72"/>
      <c r="L63" s="72"/>
      <c r="M63" s="72"/>
      <c r="N63" s="200" t="s">
        <v>222</v>
      </c>
      <c r="O63" s="219"/>
      <c r="P63" s="203">
        <v>8.4000000000000005E-2</v>
      </c>
      <c r="Q63" s="72"/>
      <c r="R63" s="72"/>
      <c r="S63" s="203">
        <v>8.4000000000000005E-2</v>
      </c>
      <c r="T63" s="72"/>
      <c r="U63" s="72"/>
      <c r="V63" s="203">
        <v>8.4000000000000005E-2</v>
      </c>
      <c r="W63" s="72"/>
      <c r="X63" s="72"/>
      <c r="Y63" s="203">
        <v>8.4000000000000005E-2</v>
      </c>
      <c r="Z63" s="72"/>
      <c r="AA63" s="72"/>
      <c r="AB63" s="203">
        <v>8.4000000000000005E-2</v>
      </c>
      <c r="AC63" s="72"/>
      <c r="AD63" s="72"/>
      <c r="AE63" s="203">
        <v>8.4000000000000005E-2</v>
      </c>
      <c r="AF63" s="72"/>
      <c r="AG63" s="72"/>
      <c r="AH63" s="203">
        <v>8.4000000000000005E-2</v>
      </c>
      <c r="AI63" s="72"/>
      <c r="AJ63" s="72"/>
      <c r="AK63" s="203">
        <v>8.4000000000000005E-2</v>
      </c>
      <c r="AL63" s="72"/>
      <c r="AM63" s="72"/>
      <c r="AN63" s="203">
        <v>8.4000000000000005E-2</v>
      </c>
      <c r="AO63" s="72"/>
      <c r="AP63" s="72"/>
      <c r="AQ63" s="203">
        <v>8.4000000000000005E-2</v>
      </c>
      <c r="AR63" s="72"/>
      <c r="AS63" s="72"/>
      <c r="AT63" s="203">
        <v>8.4000000000000005E-2</v>
      </c>
      <c r="AU63" s="72"/>
      <c r="AV63" s="219"/>
      <c r="AW63" s="203">
        <v>7.5999999999999998E-2</v>
      </c>
      <c r="AX63" s="219"/>
      <c r="AY63" s="165">
        <f t="shared" si="3"/>
        <v>0.99999999999999978</v>
      </c>
      <c r="AZ63" s="170">
        <f t="shared" si="4"/>
        <v>0</v>
      </c>
    </row>
    <row r="64" spans="1:53" ht="77.25" customHeight="1" x14ac:dyDescent="0.25">
      <c r="A64" s="47" t="s">
        <v>48</v>
      </c>
      <c r="B64" s="43" t="s">
        <v>58</v>
      </c>
      <c r="C64" s="43" t="s">
        <v>223</v>
      </c>
      <c r="D64" s="70">
        <v>0.26</v>
      </c>
      <c r="E64" s="43" t="s">
        <v>224</v>
      </c>
      <c r="F64" s="113">
        <v>14</v>
      </c>
      <c r="G64" s="68">
        <v>4</v>
      </c>
      <c r="H64" s="68"/>
      <c r="I64" s="73" t="s">
        <v>225</v>
      </c>
      <c r="J64" s="80">
        <v>0.26</v>
      </c>
      <c r="K64" s="77">
        <v>45658</v>
      </c>
      <c r="L64" s="77">
        <v>46022</v>
      </c>
      <c r="M64" s="47" t="s">
        <v>226</v>
      </c>
      <c r="N64" s="174" t="s">
        <v>227</v>
      </c>
      <c r="O64" s="72"/>
      <c r="P64" s="173">
        <v>0.1125</v>
      </c>
      <c r="Q64" s="72"/>
      <c r="R64" s="72"/>
      <c r="S64" s="173">
        <v>8.7499999999999994E-2</v>
      </c>
      <c r="T64" s="72"/>
      <c r="U64" s="72"/>
      <c r="V64" s="173">
        <v>0.05</v>
      </c>
      <c r="W64" s="72"/>
      <c r="X64" s="72"/>
      <c r="Y64" s="173">
        <v>0.1125</v>
      </c>
      <c r="Z64" s="72"/>
      <c r="AA64" s="72"/>
      <c r="AB64" s="173">
        <v>8.7499999999999994E-2</v>
      </c>
      <c r="AC64" s="72"/>
      <c r="AD64" s="72"/>
      <c r="AE64" s="173">
        <v>0.05</v>
      </c>
      <c r="AF64" s="72"/>
      <c r="AG64" s="72"/>
      <c r="AH64" s="173">
        <v>0.1125</v>
      </c>
      <c r="AI64" s="72"/>
      <c r="AJ64" s="72"/>
      <c r="AK64" s="173">
        <v>8.7499999999999994E-2</v>
      </c>
      <c r="AL64" s="72"/>
      <c r="AM64" s="72"/>
      <c r="AN64" s="173">
        <v>0.05</v>
      </c>
      <c r="AO64" s="72"/>
      <c r="AP64" s="72"/>
      <c r="AQ64" s="173">
        <v>0.1125</v>
      </c>
      <c r="AR64" s="72"/>
      <c r="AS64" s="72"/>
      <c r="AT64" s="173">
        <v>8.7499999999999994E-2</v>
      </c>
      <c r="AU64" s="173"/>
      <c r="AV64" s="72"/>
      <c r="AW64" s="173">
        <v>0.05</v>
      </c>
      <c r="AX64" s="219"/>
      <c r="AY64" s="165">
        <f t="shared" si="3"/>
        <v>1</v>
      </c>
      <c r="AZ64" s="170">
        <f t="shared" si="4"/>
        <v>0</v>
      </c>
      <c r="BA64" s="175"/>
    </row>
    <row r="65" spans="1:53" ht="44.25" customHeight="1" x14ac:dyDescent="0.25">
      <c r="A65" s="298" t="s">
        <v>48</v>
      </c>
      <c r="B65" s="299" t="s">
        <v>58</v>
      </c>
      <c r="C65" s="299" t="s">
        <v>228</v>
      </c>
      <c r="D65" s="300">
        <v>0.3</v>
      </c>
      <c r="E65" s="299" t="s">
        <v>229</v>
      </c>
      <c r="F65" s="301">
        <v>7</v>
      </c>
      <c r="G65" s="302">
        <v>2</v>
      </c>
      <c r="H65" s="302"/>
      <c r="I65" s="73" t="s">
        <v>230</v>
      </c>
      <c r="J65" s="80">
        <v>0.08</v>
      </c>
      <c r="K65" s="77">
        <v>45658</v>
      </c>
      <c r="L65" s="77">
        <v>46022</v>
      </c>
      <c r="M65" s="47" t="s">
        <v>226</v>
      </c>
      <c r="N65" s="177" t="s">
        <v>231</v>
      </c>
      <c r="O65" s="72"/>
      <c r="P65" s="173">
        <v>0.25</v>
      </c>
      <c r="Q65" s="72"/>
      <c r="R65" s="72"/>
      <c r="S65" s="173">
        <v>0.75</v>
      </c>
      <c r="T65" s="72"/>
      <c r="U65" s="72"/>
      <c r="V65" s="173">
        <v>0</v>
      </c>
      <c r="W65" s="72"/>
      <c r="X65" s="72"/>
      <c r="Y65" s="173">
        <v>0</v>
      </c>
      <c r="Z65" s="72"/>
      <c r="AA65" s="72"/>
      <c r="AB65" s="173">
        <v>0</v>
      </c>
      <c r="AC65" s="72"/>
      <c r="AD65" s="72"/>
      <c r="AE65" s="173">
        <v>0</v>
      </c>
      <c r="AF65" s="72"/>
      <c r="AG65" s="72"/>
      <c r="AH65" s="173">
        <v>0</v>
      </c>
      <c r="AI65" s="72"/>
      <c r="AJ65" s="72"/>
      <c r="AK65" s="173">
        <v>0</v>
      </c>
      <c r="AL65" s="72"/>
      <c r="AM65" s="72"/>
      <c r="AN65" s="173">
        <v>0</v>
      </c>
      <c r="AO65" s="72"/>
      <c r="AP65" s="72"/>
      <c r="AQ65" s="173">
        <v>0</v>
      </c>
      <c r="AR65" s="72"/>
      <c r="AS65" s="72"/>
      <c r="AT65" s="173">
        <v>0</v>
      </c>
      <c r="AU65" s="72"/>
      <c r="AV65" s="72"/>
      <c r="AW65" s="173">
        <v>0</v>
      </c>
      <c r="AX65" s="219"/>
      <c r="AY65" s="165">
        <f>P65+S65+V65+Y65+AB65+AE65+AH65+AK65+AN65+AQ65+AT65+AW65</f>
        <v>1</v>
      </c>
      <c r="AZ65" s="170">
        <f t="shared" si="4"/>
        <v>0</v>
      </c>
      <c r="BA65" s="175"/>
    </row>
    <row r="66" spans="1:53" ht="44.25" customHeight="1" x14ac:dyDescent="0.25">
      <c r="A66" s="298"/>
      <c r="B66" s="299"/>
      <c r="C66" s="299"/>
      <c r="D66" s="300"/>
      <c r="E66" s="299"/>
      <c r="F66" s="301"/>
      <c r="G66" s="302"/>
      <c r="H66" s="302"/>
      <c r="I66" s="73" t="s">
        <v>232</v>
      </c>
      <c r="J66" s="80">
        <v>0.18</v>
      </c>
      <c r="K66" s="77">
        <v>45658</v>
      </c>
      <c r="L66" s="77">
        <v>46022</v>
      </c>
      <c r="M66" s="47" t="s">
        <v>226</v>
      </c>
      <c r="N66" s="177" t="s">
        <v>233</v>
      </c>
      <c r="O66" s="72"/>
      <c r="P66" s="173">
        <v>0</v>
      </c>
      <c r="Q66" s="72"/>
      <c r="R66" s="72"/>
      <c r="S66" s="173">
        <v>0.05</v>
      </c>
      <c r="T66" s="72"/>
      <c r="U66" s="72"/>
      <c r="V66" s="173">
        <v>0.11</v>
      </c>
      <c r="W66" s="72"/>
      <c r="X66" s="72"/>
      <c r="Y66" s="173">
        <v>0.1</v>
      </c>
      <c r="Z66" s="72"/>
      <c r="AA66" s="72"/>
      <c r="AB66" s="173">
        <v>0.11</v>
      </c>
      <c r="AC66" s="72"/>
      <c r="AD66" s="72"/>
      <c r="AE66" s="173">
        <v>0.1</v>
      </c>
      <c r="AF66" s="72"/>
      <c r="AG66" s="72"/>
      <c r="AH66" s="173">
        <v>0.11</v>
      </c>
      <c r="AI66" s="72"/>
      <c r="AJ66" s="72"/>
      <c r="AK66" s="173">
        <v>0.1</v>
      </c>
      <c r="AL66" s="72"/>
      <c r="AM66" s="72"/>
      <c r="AN66" s="173">
        <v>0.11</v>
      </c>
      <c r="AO66" s="72"/>
      <c r="AP66" s="72"/>
      <c r="AQ66" s="173">
        <v>0.1</v>
      </c>
      <c r="AR66" s="72"/>
      <c r="AS66" s="72"/>
      <c r="AT66" s="173">
        <v>0.11</v>
      </c>
      <c r="AU66" s="72"/>
      <c r="AV66" s="72"/>
      <c r="AW66" s="173">
        <v>0</v>
      </c>
      <c r="AX66" s="219"/>
      <c r="AY66" s="165">
        <f t="shared" si="3"/>
        <v>0.99999999999999989</v>
      </c>
      <c r="AZ66" s="170">
        <f t="shared" si="4"/>
        <v>0</v>
      </c>
      <c r="BA66" s="175"/>
    </row>
    <row r="67" spans="1:53" ht="44.25" customHeight="1" x14ac:dyDescent="0.25">
      <c r="A67" s="298"/>
      <c r="B67" s="299"/>
      <c r="C67" s="299"/>
      <c r="D67" s="300"/>
      <c r="E67" s="299"/>
      <c r="F67" s="301"/>
      <c r="G67" s="302"/>
      <c r="H67" s="302"/>
      <c r="I67" s="73" t="s">
        <v>234</v>
      </c>
      <c r="J67" s="80">
        <v>0.04</v>
      </c>
      <c r="K67" s="77">
        <v>45658</v>
      </c>
      <c r="L67" s="77">
        <v>46022</v>
      </c>
      <c r="M67" s="47" t="s">
        <v>226</v>
      </c>
      <c r="N67" s="177" t="s">
        <v>235</v>
      </c>
      <c r="O67" s="72"/>
      <c r="P67" s="173">
        <v>0</v>
      </c>
      <c r="Q67" s="72"/>
      <c r="R67" s="72"/>
      <c r="S67" s="173">
        <v>0</v>
      </c>
      <c r="T67" s="72"/>
      <c r="U67" s="72"/>
      <c r="V67" s="173">
        <v>0</v>
      </c>
      <c r="W67" s="72"/>
      <c r="X67" s="72"/>
      <c r="Y67" s="173">
        <v>0</v>
      </c>
      <c r="Z67" s="72"/>
      <c r="AA67" s="72"/>
      <c r="AB67" s="173">
        <v>0</v>
      </c>
      <c r="AC67" s="72"/>
      <c r="AD67" s="72"/>
      <c r="AE67" s="173">
        <v>0</v>
      </c>
      <c r="AF67" s="72"/>
      <c r="AG67" s="72"/>
      <c r="AH67" s="173">
        <v>0</v>
      </c>
      <c r="AI67" s="72"/>
      <c r="AJ67" s="72"/>
      <c r="AK67" s="173">
        <v>0</v>
      </c>
      <c r="AL67" s="72"/>
      <c r="AM67" s="72"/>
      <c r="AN67" s="173">
        <v>0</v>
      </c>
      <c r="AO67" s="72"/>
      <c r="AP67" s="72"/>
      <c r="AQ67" s="173">
        <v>0</v>
      </c>
      <c r="AR67" s="72"/>
      <c r="AS67" s="72"/>
      <c r="AT67" s="173">
        <v>0.5</v>
      </c>
      <c r="AU67" s="72"/>
      <c r="AV67" s="72"/>
      <c r="AW67" s="173">
        <v>0.5</v>
      </c>
      <c r="AX67" s="219"/>
      <c r="AY67" s="165">
        <f t="shared" si="3"/>
        <v>1</v>
      </c>
      <c r="AZ67" s="170">
        <f t="shared" si="4"/>
        <v>0</v>
      </c>
      <c r="BA67" s="175"/>
    </row>
    <row r="68" spans="1:53" ht="55.5" customHeight="1" x14ac:dyDescent="0.25">
      <c r="A68" s="298" t="s">
        <v>48</v>
      </c>
      <c r="B68" s="299" t="s">
        <v>58</v>
      </c>
      <c r="C68" s="299" t="s">
        <v>236</v>
      </c>
      <c r="D68" s="300">
        <v>0.11</v>
      </c>
      <c r="E68" s="299" t="s">
        <v>237</v>
      </c>
      <c r="F68" s="301">
        <v>4</v>
      </c>
      <c r="G68" s="302">
        <v>1</v>
      </c>
      <c r="H68" s="302"/>
      <c r="I68" s="73" t="s">
        <v>238</v>
      </c>
      <c r="J68" s="80">
        <v>0.03</v>
      </c>
      <c r="K68" s="77">
        <v>45658</v>
      </c>
      <c r="L68" s="77">
        <v>46022</v>
      </c>
      <c r="M68" s="47" t="s">
        <v>226</v>
      </c>
      <c r="N68" s="174" t="s">
        <v>239</v>
      </c>
      <c r="O68" s="72"/>
      <c r="P68" s="173">
        <v>0.1</v>
      </c>
      <c r="Q68" s="72"/>
      <c r="R68" s="72"/>
      <c r="S68" s="173">
        <v>0.2</v>
      </c>
      <c r="T68" s="72"/>
      <c r="U68" s="72"/>
      <c r="V68" s="173">
        <v>0.2</v>
      </c>
      <c r="W68" s="72"/>
      <c r="X68" s="72"/>
      <c r="Y68" s="173">
        <v>0.2</v>
      </c>
      <c r="Z68" s="72"/>
      <c r="AA68" s="72"/>
      <c r="AB68" s="173">
        <v>0.2</v>
      </c>
      <c r="AC68" s="72"/>
      <c r="AD68" s="72"/>
      <c r="AE68" s="173">
        <v>0.1</v>
      </c>
      <c r="AF68" s="72"/>
      <c r="AG68" s="72"/>
      <c r="AH68" s="173">
        <v>0</v>
      </c>
      <c r="AI68" s="72"/>
      <c r="AJ68" s="72"/>
      <c r="AK68" s="173">
        <v>0</v>
      </c>
      <c r="AL68" s="72"/>
      <c r="AM68" s="72"/>
      <c r="AN68" s="173">
        <v>0</v>
      </c>
      <c r="AO68" s="72"/>
      <c r="AP68" s="72"/>
      <c r="AQ68" s="173">
        <v>0</v>
      </c>
      <c r="AR68" s="72"/>
      <c r="AS68" s="72"/>
      <c r="AT68" s="173">
        <v>0</v>
      </c>
      <c r="AU68" s="72"/>
      <c r="AV68" s="72"/>
      <c r="AW68" s="172">
        <v>0</v>
      </c>
      <c r="AX68" s="219"/>
      <c r="AY68" s="165">
        <f t="shared" si="3"/>
        <v>0.99999999999999989</v>
      </c>
      <c r="AZ68" s="170">
        <f t="shared" si="4"/>
        <v>0</v>
      </c>
      <c r="BA68" s="175"/>
    </row>
    <row r="69" spans="1:53" ht="55.5" customHeight="1" x14ac:dyDescent="0.25">
      <c r="A69" s="298"/>
      <c r="B69" s="299"/>
      <c r="C69" s="299"/>
      <c r="D69" s="300"/>
      <c r="E69" s="299"/>
      <c r="F69" s="301"/>
      <c r="G69" s="302"/>
      <c r="H69" s="302"/>
      <c r="I69" s="73" t="s">
        <v>240</v>
      </c>
      <c r="J69" s="80">
        <v>0.05</v>
      </c>
      <c r="K69" s="77">
        <v>45658</v>
      </c>
      <c r="L69" s="77">
        <v>46022</v>
      </c>
      <c r="M69" s="47" t="s">
        <v>226</v>
      </c>
      <c r="N69" s="174" t="s">
        <v>241</v>
      </c>
      <c r="O69" s="72"/>
      <c r="P69" s="173">
        <v>0</v>
      </c>
      <c r="Q69" s="72"/>
      <c r="R69" s="72"/>
      <c r="S69" s="173">
        <v>0</v>
      </c>
      <c r="T69" s="72"/>
      <c r="U69" s="72"/>
      <c r="V69" s="173">
        <v>0.1</v>
      </c>
      <c r="W69" s="72"/>
      <c r="X69" s="72"/>
      <c r="Y69" s="173">
        <v>0.1</v>
      </c>
      <c r="Z69" s="72"/>
      <c r="AA69" s="72"/>
      <c r="AB69" s="173">
        <v>0.1</v>
      </c>
      <c r="AC69" s="72"/>
      <c r="AD69" s="72"/>
      <c r="AE69" s="173">
        <v>0.1</v>
      </c>
      <c r="AF69" s="72"/>
      <c r="AG69" s="72"/>
      <c r="AH69" s="173">
        <v>0.1</v>
      </c>
      <c r="AI69" s="72"/>
      <c r="AJ69" s="72"/>
      <c r="AK69" s="173">
        <v>0.1</v>
      </c>
      <c r="AL69" s="72"/>
      <c r="AM69" s="72"/>
      <c r="AN69" s="173">
        <v>0.1</v>
      </c>
      <c r="AO69" s="72"/>
      <c r="AP69" s="72"/>
      <c r="AQ69" s="173">
        <v>0.1</v>
      </c>
      <c r="AR69" s="72"/>
      <c r="AS69" s="72"/>
      <c r="AT69" s="173">
        <v>0.1</v>
      </c>
      <c r="AU69" s="72"/>
      <c r="AV69" s="72"/>
      <c r="AW69" s="172">
        <v>0.1</v>
      </c>
      <c r="AX69" s="219"/>
      <c r="AY69" s="165">
        <f t="shared" si="3"/>
        <v>0.99999999999999989</v>
      </c>
      <c r="AZ69" s="170">
        <f t="shared" si="4"/>
        <v>0</v>
      </c>
      <c r="BA69" s="175"/>
    </row>
    <row r="70" spans="1:53" ht="55.5" customHeight="1" x14ac:dyDescent="0.25">
      <c r="A70" s="298"/>
      <c r="B70" s="299"/>
      <c r="C70" s="299"/>
      <c r="D70" s="300"/>
      <c r="E70" s="299"/>
      <c r="F70" s="301"/>
      <c r="G70" s="302"/>
      <c r="H70" s="302"/>
      <c r="I70" s="73" t="s">
        <v>242</v>
      </c>
      <c r="J70" s="80">
        <v>0.03</v>
      </c>
      <c r="K70" s="77">
        <v>45658</v>
      </c>
      <c r="L70" s="77">
        <v>46022</v>
      </c>
      <c r="M70" s="47" t="s">
        <v>226</v>
      </c>
      <c r="N70" s="174" t="s">
        <v>243</v>
      </c>
      <c r="O70" s="72"/>
      <c r="P70" s="173">
        <v>0</v>
      </c>
      <c r="Q70" s="72"/>
      <c r="R70" s="72"/>
      <c r="S70" s="173">
        <v>0</v>
      </c>
      <c r="T70" s="72"/>
      <c r="U70" s="72"/>
      <c r="V70" s="173">
        <v>0.25</v>
      </c>
      <c r="W70" s="72"/>
      <c r="X70" s="72"/>
      <c r="Y70" s="173">
        <v>0</v>
      </c>
      <c r="Z70" s="72"/>
      <c r="AA70" s="72"/>
      <c r="AB70" s="173">
        <v>0</v>
      </c>
      <c r="AC70" s="72"/>
      <c r="AD70" s="72"/>
      <c r="AE70" s="173">
        <v>0.25</v>
      </c>
      <c r="AF70" s="72"/>
      <c r="AG70" s="72"/>
      <c r="AH70" s="173">
        <v>0</v>
      </c>
      <c r="AI70" s="72"/>
      <c r="AJ70" s="72"/>
      <c r="AK70" s="173">
        <v>0</v>
      </c>
      <c r="AL70" s="72"/>
      <c r="AM70" s="72"/>
      <c r="AN70" s="173">
        <v>0.25</v>
      </c>
      <c r="AO70" s="72"/>
      <c r="AP70" s="72"/>
      <c r="AQ70" s="173">
        <v>0</v>
      </c>
      <c r="AR70" s="72"/>
      <c r="AS70" s="72"/>
      <c r="AT70" s="173">
        <v>0</v>
      </c>
      <c r="AU70" s="72"/>
      <c r="AV70" s="72"/>
      <c r="AW70" s="172">
        <v>0.25</v>
      </c>
      <c r="AX70" s="219"/>
      <c r="AY70" s="165">
        <f t="shared" si="3"/>
        <v>1</v>
      </c>
      <c r="AZ70" s="170">
        <f t="shared" si="4"/>
        <v>0</v>
      </c>
      <c r="BA70" s="175"/>
    </row>
    <row r="71" spans="1:53" ht="46.5" customHeight="1" x14ac:dyDescent="0.25">
      <c r="A71" s="298" t="s">
        <v>48</v>
      </c>
      <c r="B71" s="299" t="s">
        <v>58</v>
      </c>
      <c r="C71" s="299" t="s">
        <v>244</v>
      </c>
      <c r="D71" s="300">
        <v>0.11</v>
      </c>
      <c r="E71" s="299" t="s">
        <v>245</v>
      </c>
      <c r="F71" s="301">
        <v>1</v>
      </c>
      <c r="G71" s="302">
        <v>1</v>
      </c>
      <c r="H71" s="302"/>
      <c r="I71" s="73" t="s">
        <v>246</v>
      </c>
      <c r="J71" s="80">
        <v>0.02</v>
      </c>
      <c r="K71" s="77">
        <v>45658</v>
      </c>
      <c r="L71" s="77">
        <v>46022</v>
      </c>
      <c r="M71" s="47" t="s">
        <v>226</v>
      </c>
      <c r="N71" s="174" t="s">
        <v>247</v>
      </c>
      <c r="O71" s="72"/>
      <c r="P71" s="173">
        <v>0.25</v>
      </c>
      <c r="Q71" s="72"/>
      <c r="R71" s="72"/>
      <c r="S71" s="173">
        <v>0.75</v>
      </c>
      <c r="T71" s="72"/>
      <c r="U71" s="72"/>
      <c r="V71" s="173">
        <v>0</v>
      </c>
      <c r="W71" s="72"/>
      <c r="X71" s="72"/>
      <c r="Y71" s="173">
        <v>0</v>
      </c>
      <c r="Z71" s="72"/>
      <c r="AA71" s="72"/>
      <c r="AB71" s="173">
        <v>0</v>
      </c>
      <c r="AC71" s="72"/>
      <c r="AD71" s="72"/>
      <c r="AE71" s="173">
        <v>0</v>
      </c>
      <c r="AF71" s="72"/>
      <c r="AG71" s="72"/>
      <c r="AH71" s="173">
        <v>0</v>
      </c>
      <c r="AI71" s="72"/>
      <c r="AJ71" s="72"/>
      <c r="AK71" s="173">
        <v>0</v>
      </c>
      <c r="AL71" s="72"/>
      <c r="AM71" s="72"/>
      <c r="AN71" s="173">
        <v>0</v>
      </c>
      <c r="AO71" s="72"/>
      <c r="AP71" s="72"/>
      <c r="AQ71" s="173">
        <v>0</v>
      </c>
      <c r="AR71" s="72"/>
      <c r="AS71" s="72"/>
      <c r="AT71" s="173">
        <v>0</v>
      </c>
      <c r="AU71" s="72"/>
      <c r="AV71" s="72"/>
      <c r="AW71" s="172">
        <v>0</v>
      </c>
      <c r="AX71" s="219"/>
      <c r="AY71" s="165">
        <f t="shared" si="3"/>
        <v>1</v>
      </c>
      <c r="AZ71" s="170">
        <f t="shared" si="4"/>
        <v>0</v>
      </c>
      <c r="BA71" s="175"/>
    </row>
    <row r="72" spans="1:53" ht="46.5" customHeight="1" x14ac:dyDescent="0.25">
      <c r="A72" s="298"/>
      <c r="B72" s="299"/>
      <c r="C72" s="299"/>
      <c r="D72" s="300"/>
      <c r="E72" s="299"/>
      <c r="F72" s="301"/>
      <c r="G72" s="302"/>
      <c r="H72" s="302"/>
      <c r="I72" s="73" t="s">
        <v>248</v>
      </c>
      <c r="J72" s="80">
        <v>0.02</v>
      </c>
      <c r="K72" s="77">
        <v>45658</v>
      </c>
      <c r="L72" s="77">
        <v>46022</v>
      </c>
      <c r="M72" s="47" t="s">
        <v>226</v>
      </c>
      <c r="N72" s="174" t="s">
        <v>249</v>
      </c>
      <c r="O72" s="72"/>
      <c r="P72" s="173">
        <v>0</v>
      </c>
      <c r="Q72" s="72"/>
      <c r="R72" s="72"/>
      <c r="S72" s="173">
        <v>0.25</v>
      </c>
      <c r="T72" s="72"/>
      <c r="U72" s="72"/>
      <c r="V72" s="173">
        <v>0.75</v>
      </c>
      <c r="W72" s="72"/>
      <c r="X72" s="72"/>
      <c r="Y72" s="173">
        <v>0</v>
      </c>
      <c r="Z72" s="72"/>
      <c r="AA72" s="72"/>
      <c r="AB72" s="173">
        <v>0</v>
      </c>
      <c r="AC72" s="72"/>
      <c r="AD72" s="72"/>
      <c r="AE72" s="173">
        <v>0</v>
      </c>
      <c r="AF72" s="72"/>
      <c r="AG72" s="72"/>
      <c r="AH72" s="173">
        <v>0</v>
      </c>
      <c r="AI72" s="72"/>
      <c r="AJ72" s="72"/>
      <c r="AK72" s="173">
        <v>0</v>
      </c>
      <c r="AL72" s="72"/>
      <c r="AM72" s="72"/>
      <c r="AN72" s="173">
        <v>0</v>
      </c>
      <c r="AO72" s="72"/>
      <c r="AP72" s="72"/>
      <c r="AQ72" s="173">
        <v>0</v>
      </c>
      <c r="AR72" s="72"/>
      <c r="AS72" s="72"/>
      <c r="AT72" s="173">
        <v>0</v>
      </c>
      <c r="AU72" s="72"/>
      <c r="AV72" s="72"/>
      <c r="AW72" s="172">
        <v>0</v>
      </c>
      <c r="AX72" s="219"/>
      <c r="AY72" s="165">
        <f t="shared" si="3"/>
        <v>1</v>
      </c>
      <c r="AZ72" s="170">
        <f t="shared" si="4"/>
        <v>0</v>
      </c>
      <c r="BA72" s="175"/>
    </row>
    <row r="73" spans="1:53" ht="46.5" customHeight="1" x14ac:dyDescent="0.25">
      <c r="A73" s="298"/>
      <c r="B73" s="299"/>
      <c r="C73" s="299"/>
      <c r="D73" s="300"/>
      <c r="E73" s="299"/>
      <c r="F73" s="301"/>
      <c r="G73" s="302"/>
      <c r="H73" s="302"/>
      <c r="I73" s="73" t="s">
        <v>250</v>
      </c>
      <c r="J73" s="80">
        <v>7.0000000000000007E-2</v>
      </c>
      <c r="K73" s="77">
        <v>45658</v>
      </c>
      <c r="L73" s="77">
        <v>46022</v>
      </c>
      <c r="M73" s="47" t="s">
        <v>226</v>
      </c>
      <c r="N73" s="174" t="s">
        <v>251</v>
      </c>
      <c r="O73" s="72"/>
      <c r="P73" s="173">
        <v>0</v>
      </c>
      <c r="Q73" s="72"/>
      <c r="R73" s="72"/>
      <c r="S73" s="173">
        <v>0</v>
      </c>
      <c r="T73" s="72"/>
      <c r="U73" s="72"/>
      <c r="V73" s="173">
        <v>0</v>
      </c>
      <c r="W73" s="72"/>
      <c r="X73" s="72"/>
      <c r="Y73" s="173">
        <v>0.1</v>
      </c>
      <c r="Z73" s="72"/>
      <c r="AA73" s="72"/>
      <c r="AB73" s="173">
        <v>0.1</v>
      </c>
      <c r="AC73" s="72"/>
      <c r="AD73" s="72"/>
      <c r="AE73" s="173">
        <v>0.1</v>
      </c>
      <c r="AF73" s="72"/>
      <c r="AG73" s="72"/>
      <c r="AH73" s="173">
        <v>0.1</v>
      </c>
      <c r="AI73" s="72"/>
      <c r="AJ73" s="72"/>
      <c r="AK73" s="173">
        <v>0.1</v>
      </c>
      <c r="AL73" s="72"/>
      <c r="AM73" s="72"/>
      <c r="AN73" s="173">
        <v>0.1</v>
      </c>
      <c r="AO73" s="72"/>
      <c r="AP73" s="72"/>
      <c r="AQ73" s="173">
        <v>0.1</v>
      </c>
      <c r="AR73" s="72"/>
      <c r="AS73" s="72"/>
      <c r="AT73" s="173">
        <v>0.15</v>
      </c>
      <c r="AU73" s="72"/>
      <c r="AV73" s="72"/>
      <c r="AW73" s="172">
        <v>0.15</v>
      </c>
      <c r="AX73" s="219"/>
      <c r="AY73" s="165">
        <f t="shared" si="3"/>
        <v>1</v>
      </c>
      <c r="AZ73" s="170">
        <f t="shared" si="4"/>
        <v>0</v>
      </c>
      <c r="BA73" s="175"/>
    </row>
    <row r="74" spans="1:53" ht="51.75" customHeight="1" x14ac:dyDescent="0.25">
      <c r="A74" s="298" t="s">
        <v>48</v>
      </c>
      <c r="B74" s="299" t="s">
        <v>58</v>
      </c>
      <c r="C74" s="299" t="s">
        <v>252</v>
      </c>
      <c r="D74" s="300">
        <v>0.22</v>
      </c>
      <c r="E74" s="299" t="s">
        <v>253</v>
      </c>
      <c r="F74" s="301">
        <v>1</v>
      </c>
      <c r="G74" s="302">
        <v>1</v>
      </c>
      <c r="H74" s="302"/>
      <c r="I74" s="73" t="s">
        <v>254</v>
      </c>
      <c r="J74" s="80">
        <v>0.16</v>
      </c>
      <c r="K74" s="77">
        <v>45658</v>
      </c>
      <c r="L74" s="77">
        <v>46022</v>
      </c>
      <c r="M74" s="47" t="s">
        <v>226</v>
      </c>
      <c r="N74" s="177" t="s">
        <v>255</v>
      </c>
      <c r="O74" s="72"/>
      <c r="P74" s="173">
        <v>0.05</v>
      </c>
      <c r="Q74" s="72"/>
      <c r="R74" s="72"/>
      <c r="S74" s="173">
        <v>0.09</v>
      </c>
      <c r="T74" s="72"/>
      <c r="U74" s="72"/>
      <c r="V74" s="173">
        <v>0.08</v>
      </c>
      <c r="W74" s="72"/>
      <c r="X74" s="72"/>
      <c r="Y74" s="173">
        <v>0.09</v>
      </c>
      <c r="Z74" s="72"/>
      <c r="AA74" s="72"/>
      <c r="AB74" s="173">
        <v>0.09</v>
      </c>
      <c r="AC74" s="72"/>
      <c r="AD74" s="72"/>
      <c r="AE74" s="173">
        <v>0.08</v>
      </c>
      <c r="AF74" s="72"/>
      <c r="AG74" s="72"/>
      <c r="AH74" s="173">
        <v>0.09</v>
      </c>
      <c r="AI74" s="72"/>
      <c r="AJ74" s="72"/>
      <c r="AK74" s="173">
        <v>0.09</v>
      </c>
      <c r="AL74" s="72"/>
      <c r="AM74" s="72"/>
      <c r="AN74" s="173">
        <v>0.08</v>
      </c>
      <c r="AO74" s="72"/>
      <c r="AP74" s="72"/>
      <c r="AQ74" s="173">
        <v>0.09</v>
      </c>
      <c r="AR74" s="72"/>
      <c r="AS74" s="72"/>
      <c r="AT74" s="173">
        <v>0.09</v>
      </c>
      <c r="AU74" s="72"/>
      <c r="AV74" s="72"/>
      <c r="AW74" s="172">
        <v>0.08</v>
      </c>
      <c r="AX74" s="219"/>
      <c r="AY74" s="165">
        <f t="shared" si="3"/>
        <v>0.99999999999999989</v>
      </c>
      <c r="AZ74" s="170">
        <f t="shared" si="4"/>
        <v>0</v>
      </c>
      <c r="BA74" s="175"/>
    </row>
    <row r="75" spans="1:53" ht="51.75" customHeight="1" x14ac:dyDescent="0.25">
      <c r="A75" s="298"/>
      <c r="B75" s="299"/>
      <c r="C75" s="299"/>
      <c r="D75" s="300"/>
      <c r="E75" s="299"/>
      <c r="F75" s="301"/>
      <c r="G75" s="302"/>
      <c r="H75" s="302"/>
      <c r="I75" s="73" t="s">
        <v>256</v>
      </c>
      <c r="J75" s="80">
        <v>0.06</v>
      </c>
      <c r="K75" s="77">
        <v>45658</v>
      </c>
      <c r="L75" s="77">
        <v>46022</v>
      </c>
      <c r="M75" s="47" t="s">
        <v>226</v>
      </c>
      <c r="N75" s="177" t="s">
        <v>257</v>
      </c>
      <c r="O75" s="72"/>
      <c r="P75" s="173">
        <v>0</v>
      </c>
      <c r="Q75" s="72"/>
      <c r="R75" s="72"/>
      <c r="S75" s="173">
        <v>0</v>
      </c>
      <c r="T75" s="72"/>
      <c r="U75" s="72"/>
      <c r="V75" s="173">
        <v>0.25</v>
      </c>
      <c r="W75" s="72"/>
      <c r="X75" s="72"/>
      <c r="Y75" s="173">
        <v>0</v>
      </c>
      <c r="Z75" s="72"/>
      <c r="AA75" s="72"/>
      <c r="AB75" s="173">
        <v>0</v>
      </c>
      <c r="AC75" s="72"/>
      <c r="AD75" s="72"/>
      <c r="AE75" s="173">
        <v>0.25</v>
      </c>
      <c r="AF75" s="72"/>
      <c r="AG75" s="72"/>
      <c r="AH75" s="173">
        <v>0</v>
      </c>
      <c r="AI75" s="72"/>
      <c r="AJ75" s="72"/>
      <c r="AK75" s="173">
        <v>0</v>
      </c>
      <c r="AL75" s="72"/>
      <c r="AM75" s="72"/>
      <c r="AN75" s="173">
        <v>0.25</v>
      </c>
      <c r="AO75" s="72"/>
      <c r="AP75" s="72"/>
      <c r="AQ75" s="173">
        <v>0</v>
      </c>
      <c r="AR75" s="72"/>
      <c r="AS75" s="72"/>
      <c r="AT75" s="173">
        <v>0</v>
      </c>
      <c r="AU75" s="72"/>
      <c r="AV75" s="72"/>
      <c r="AW75" s="172">
        <v>0.25</v>
      </c>
      <c r="AX75" s="219"/>
      <c r="AY75" s="165">
        <f t="shared" si="3"/>
        <v>1</v>
      </c>
      <c r="AZ75" s="170">
        <f t="shared" si="4"/>
        <v>0</v>
      </c>
      <c r="BA75" s="175"/>
    </row>
    <row r="76" spans="1:53" ht="66.75" customHeight="1" x14ac:dyDescent="0.25">
      <c r="A76" s="298" t="s">
        <v>48</v>
      </c>
      <c r="B76" s="299" t="s">
        <v>50</v>
      </c>
      <c r="C76" s="299" t="s">
        <v>258</v>
      </c>
      <c r="D76" s="300">
        <v>0.35</v>
      </c>
      <c r="E76" s="299" t="s">
        <v>259</v>
      </c>
      <c r="F76" s="327">
        <v>50000</v>
      </c>
      <c r="G76" s="315">
        <v>18800</v>
      </c>
      <c r="H76" s="315"/>
      <c r="I76" s="73" t="s">
        <v>260</v>
      </c>
      <c r="J76" s="194">
        <v>0.125</v>
      </c>
      <c r="K76" s="77">
        <v>45658</v>
      </c>
      <c r="L76" s="77">
        <v>46022</v>
      </c>
      <c r="M76" s="47" t="s">
        <v>226</v>
      </c>
      <c r="N76" s="174" t="s">
        <v>261</v>
      </c>
      <c r="O76" s="72"/>
      <c r="P76" s="173">
        <v>2.1999999999999999E-2</v>
      </c>
      <c r="Q76" s="72"/>
      <c r="R76" s="72"/>
      <c r="S76" s="173">
        <v>0.03</v>
      </c>
      <c r="T76" s="72"/>
      <c r="U76" s="72"/>
      <c r="V76" s="173">
        <v>6.2E-2</v>
      </c>
      <c r="W76" s="72"/>
      <c r="X76" s="72"/>
      <c r="Y76" s="173">
        <v>0.112</v>
      </c>
      <c r="Z76" s="72"/>
      <c r="AA76" s="72"/>
      <c r="AB76" s="173">
        <v>0.112</v>
      </c>
      <c r="AC76" s="72"/>
      <c r="AD76" s="72"/>
      <c r="AE76" s="173">
        <v>0.112</v>
      </c>
      <c r="AF76" s="72"/>
      <c r="AG76" s="72"/>
      <c r="AH76" s="173">
        <v>9.1999999999999998E-2</v>
      </c>
      <c r="AI76" s="72"/>
      <c r="AJ76" s="72"/>
      <c r="AK76" s="173">
        <v>0.112</v>
      </c>
      <c r="AL76" s="72"/>
      <c r="AM76" s="72"/>
      <c r="AN76" s="173">
        <v>9.1999999999999998E-2</v>
      </c>
      <c r="AO76" s="72"/>
      <c r="AP76" s="72"/>
      <c r="AQ76" s="173">
        <v>0.112</v>
      </c>
      <c r="AR76" s="72"/>
      <c r="AS76" s="72"/>
      <c r="AT76" s="173">
        <v>0.10199999999999999</v>
      </c>
      <c r="AU76" s="72"/>
      <c r="AV76" s="72"/>
      <c r="AW76" s="172">
        <v>0.04</v>
      </c>
      <c r="AX76" s="219"/>
      <c r="AY76" s="165">
        <f t="shared" si="3"/>
        <v>0.99999999999999989</v>
      </c>
      <c r="AZ76" s="170">
        <f t="shared" si="4"/>
        <v>0</v>
      </c>
    </row>
    <row r="77" spans="1:53" ht="49.5" customHeight="1" x14ac:dyDescent="0.25">
      <c r="A77" s="298"/>
      <c r="B77" s="299"/>
      <c r="C77" s="299"/>
      <c r="D77" s="300"/>
      <c r="E77" s="299"/>
      <c r="F77" s="327"/>
      <c r="G77" s="315"/>
      <c r="H77" s="315"/>
      <c r="I77" s="73" t="s">
        <v>262</v>
      </c>
      <c r="J77" s="194">
        <v>0.125</v>
      </c>
      <c r="K77" s="77">
        <v>45658</v>
      </c>
      <c r="L77" s="77">
        <v>46022</v>
      </c>
      <c r="M77" s="47" t="s">
        <v>226</v>
      </c>
      <c r="N77" s="174" t="s">
        <v>263</v>
      </c>
      <c r="O77" s="72"/>
      <c r="P77" s="173">
        <v>2.1999999999999999E-2</v>
      </c>
      <c r="Q77" s="72"/>
      <c r="R77" s="72"/>
      <c r="S77" s="173">
        <v>0.03</v>
      </c>
      <c r="T77" s="72"/>
      <c r="U77" s="72"/>
      <c r="V77" s="173">
        <v>6.2E-2</v>
      </c>
      <c r="W77" s="72"/>
      <c r="X77" s="72"/>
      <c r="Y77" s="173">
        <v>0.112</v>
      </c>
      <c r="Z77" s="72"/>
      <c r="AA77" s="72"/>
      <c r="AB77" s="173">
        <v>0.112</v>
      </c>
      <c r="AC77" s="72"/>
      <c r="AD77" s="72"/>
      <c r="AE77" s="173">
        <v>0.112</v>
      </c>
      <c r="AF77" s="72"/>
      <c r="AG77" s="72"/>
      <c r="AH77" s="173">
        <v>9.1999999999999998E-2</v>
      </c>
      <c r="AI77" s="72"/>
      <c r="AJ77" s="72"/>
      <c r="AK77" s="173">
        <v>0.112</v>
      </c>
      <c r="AL77" s="72"/>
      <c r="AM77" s="72"/>
      <c r="AN77" s="173">
        <v>9.1999999999999998E-2</v>
      </c>
      <c r="AO77" s="72"/>
      <c r="AP77" s="72"/>
      <c r="AQ77" s="173">
        <v>0.112</v>
      </c>
      <c r="AR77" s="72"/>
      <c r="AS77" s="72"/>
      <c r="AT77" s="173">
        <v>0.10199999999999999</v>
      </c>
      <c r="AU77" s="72"/>
      <c r="AV77" s="72"/>
      <c r="AW77" s="172">
        <v>0.04</v>
      </c>
      <c r="AX77" s="219"/>
      <c r="AY77" s="165">
        <f t="shared" si="3"/>
        <v>0.99999999999999989</v>
      </c>
      <c r="AZ77" s="170">
        <f t="shared" si="4"/>
        <v>0</v>
      </c>
    </row>
    <row r="78" spans="1:53" ht="49.5" customHeight="1" x14ac:dyDescent="0.25">
      <c r="A78" s="298"/>
      <c r="B78" s="299"/>
      <c r="C78" s="299"/>
      <c r="D78" s="300"/>
      <c r="E78" s="299"/>
      <c r="F78" s="327"/>
      <c r="G78" s="315"/>
      <c r="H78" s="315"/>
      <c r="I78" s="73" t="s">
        <v>264</v>
      </c>
      <c r="J78" s="195">
        <v>0.1</v>
      </c>
      <c r="K78" s="77">
        <v>45658</v>
      </c>
      <c r="L78" s="77">
        <v>46022</v>
      </c>
      <c r="M78" s="47" t="s">
        <v>226</v>
      </c>
      <c r="N78" s="174" t="s">
        <v>265</v>
      </c>
      <c r="O78" s="72"/>
      <c r="P78" s="173">
        <v>2.1999999999999999E-2</v>
      </c>
      <c r="Q78" s="72"/>
      <c r="R78" s="72"/>
      <c r="S78" s="173">
        <v>0.03</v>
      </c>
      <c r="T78" s="72"/>
      <c r="U78" s="72"/>
      <c r="V78" s="173">
        <v>6.2E-2</v>
      </c>
      <c r="W78" s="72"/>
      <c r="X78" s="72"/>
      <c r="Y78" s="173">
        <v>0.112</v>
      </c>
      <c r="Z78" s="72"/>
      <c r="AA78" s="72"/>
      <c r="AB78" s="173">
        <v>0.112</v>
      </c>
      <c r="AC78" s="72"/>
      <c r="AD78" s="72"/>
      <c r="AE78" s="173">
        <v>0.112</v>
      </c>
      <c r="AF78" s="72"/>
      <c r="AG78" s="72"/>
      <c r="AH78" s="173">
        <v>9.1999999999999998E-2</v>
      </c>
      <c r="AI78" s="72"/>
      <c r="AJ78" s="72"/>
      <c r="AK78" s="173">
        <v>0.112</v>
      </c>
      <c r="AL78" s="72"/>
      <c r="AM78" s="72"/>
      <c r="AN78" s="173">
        <v>9.1999999999999998E-2</v>
      </c>
      <c r="AO78" s="72"/>
      <c r="AP78" s="72"/>
      <c r="AQ78" s="173">
        <v>0.112</v>
      </c>
      <c r="AR78" s="72"/>
      <c r="AS78" s="72"/>
      <c r="AT78" s="173">
        <v>0.10199999999999999</v>
      </c>
      <c r="AU78" s="72"/>
      <c r="AV78" s="72"/>
      <c r="AW78" s="172">
        <v>0.04</v>
      </c>
      <c r="AX78" s="219"/>
      <c r="AY78" s="165">
        <f t="shared" si="3"/>
        <v>0.99999999999999989</v>
      </c>
      <c r="AZ78" s="170">
        <f t="shared" si="4"/>
        <v>0</v>
      </c>
    </row>
    <row r="79" spans="1:53" ht="60" customHeight="1" x14ac:dyDescent="0.25">
      <c r="A79" s="298" t="s">
        <v>48</v>
      </c>
      <c r="B79" s="299" t="s">
        <v>50</v>
      </c>
      <c r="C79" s="299" t="s">
        <v>266</v>
      </c>
      <c r="D79" s="300">
        <v>0.3</v>
      </c>
      <c r="E79" s="299" t="s">
        <v>267</v>
      </c>
      <c r="F79" s="325">
        <v>1</v>
      </c>
      <c r="G79" s="326">
        <v>0.37</v>
      </c>
      <c r="H79" s="57"/>
      <c r="I79" s="73" t="s">
        <v>268</v>
      </c>
      <c r="J79" s="194">
        <v>0.03</v>
      </c>
      <c r="K79" s="77">
        <v>45658</v>
      </c>
      <c r="L79" s="77">
        <v>45716</v>
      </c>
      <c r="M79" s="47" t="s">
        <v>226</v>
      </c>
      <c r="N79" s="174" t="s">
        <v>269</v>
      </c>
      <c r="O79" s="72"/>
      <c r="P79" s="173">
        <v>0.25</v>
      </c>
      <c r="Q79" s="72"/>
      <c r="R79" s="72"/>
      <c r="S79" s="176">
        <v>0.75</v>
      </c>
      <c r="T79" s="72"/>
      <c r="U79" s="72"/>
      <c r="V79" s="173">
        <v>0</v>
      </c>
      <c r="W79" s="72"/>
      <c r="X79" s="72"/>
      <c r="Y79" s="173">
        <v>0</v>
      </c>
      <c r="Z79" s="72"/>
      <c r="AA79" s="72"/>
      <c r="AB79" s="173">
        <v>0</v>
      </c>
      <c r="AC79" s="72"/>
      <c r="AD79" s="72"/>
      <c r="AE79" s="173">
        <v>0</v>
      </c>
      <c r="AF79" s="72"/>
      <c r="AG79" s="72"/>
      <c r="AH79" s="173">
        <v>0</v>
      </c>
      <c r="AI79" s="72"/>
      <c r="AJ79" s="72"/>
      <c r="AK79" s="173">
        <v>0</v>
      </c>
      <c r="AL79" s="72"/>
      <c r="AM79" s="72"/>
      <c r="AN79" s="173">
        <v>0</v>
      </c>
      <c r="AO79" s="72"/>
      <c r="AP79" s="72"/>
      <c r="AQ79" s="173">
        <v>0</v>
      </c>
      <c r="AR79" s="72"/>
      <c r="AS79" s="72"/>
      <c r="AT79" s="173">
        <v>0</v>
      </c>
      <c r="AU79" s="72"/>
      <c r="AV79" s="72"/>
      <c r="AW79" s="172">
        <v>0</v>
      </c>
      <c r="AX79" s="219"/>
      <c r="AY79" s="165">
        <f t="shared" si="3"/>
        <v>1</v>
      </c>
      <c r="AZ79" s="170">
        <f t="shared" si="4"/>
        <v>0</v>
      </c>
      <c r="BA79" s="188">
        <v>0.1</v>
      </c>
    </row>
    <row r="80" spans="1:53" ht="60" customHeight="1" x14ac:dyDescent="0.25">
      <c r="A80" s="298"/>
      <c r="B80" s="299"/>
      <c r="C80" s="299"/>
      <c r="D80" s="300"/>
      <c r="E80" s="299"/>
      <c r="F80" s="325"/>
      <c r="G80" s="326"/>
      <c r="H80" s="57"/>
      <c r="I80" s="73" t="s">
        <v>270</v>
      </c>
      <c r="J80" s="194">
        <v>0.24</v>
      </c>
      <c r="K80" s="77">
        <v>45658</v>
      </c>
      <c r="L80" s="77">
        <v>46022</v>
      </c>
      <c r="M80" s="47" t="s">
        <v>226</v>
      </c>
      <c r="N80" s="174" t="s">
        <v>271</v>
      </c>
      <c r="O80" s="72"/>
      <c r="P80" s="173">
        <v>0</v>
      </c>
      <c r="Q80" s="72"/>
      <c r="R80" s="72"/>
      <c r="S80" s="173">
        <v>6.6000000000000003E-2</v>
      </c>
      <c r="T80" s="72"/>
      <c r="U80" s="72"/>
      <c r="V80" s="173">
        <v>0.105</v>
      </c>
      <c r="W80" s="72"/>
      <c r="X80" s="72"/>
      <c r="Y80" s="173">
        <v>8.2000000000000003E-2</v>
      </c>
      <c r="Z80" s="72"/>
      <c r="AA80" s="72"/>
      <c r="AB80" s="173">
        <v>9.5000000000000001E-2</v>
      </c>
      <c r="AC80" s="72"/>
      <c r="AD80" s="72"/>
      <c r="AE80" s="173">
        <v>0.11</v>
      </c>
      <c r="AF80" s="72"/>
      <c r="AG80" s="72"/>
      <c r="AH80" s="173">
        <v>9.5000000000000001E-2</v>
      </c>
      <c r="AI80" s="72"/>
      <c r="AJ80" s="72"/>
      <c r="AK80" s="173">
        <v>8.1000000000000003E-2</v>
      </c>
      <c r="AL80" s="72"/>
      <c r="AM80" s="72"/>
      <c r="AN80" s="173">
        <v>9.5000000000000001E-2</v>
      </c>
      <c r="AO80" s="72"/>
      <c r="AP80" s="72"/>
      <c r="AQ80" s="173">
        <v>0.1</v>
      </c>
      <c r="AR80" s="72"/>
      <c r="AS80" s="72"/>
      <c r="AT80" s="173">
        <v>9.5000000000000001E-2</v>
      </c>
      <c r="AU80" s="72"/>
      <c r="AV80" s="72"/>
      <c r="AW80" s="173">
        <v>7.5999999999999998E-2</v>
      </c>
      <c r="AX80" s="219"/>
      <c r="AY80" s="165">
        <f t="shared" si="3"/>
        <v>0.99999999999999978</v>
      </c>
      <c r="AZ80" s="170">
        <f t="shared" si="4"/>
        <v>0</v>
      </c>
      <c r="BA80" s="188">
        <v>0.8</v>
      </c>
    </row>
    <row r="81" spans="1:53" ht="60" customHeight="1" x14ac:dyDescent="0.25">
      <c r="A81" s="298"/>
      <c r="B81" s="299"/>
      <c r="C81" s="299"/>
      <c r="D81" s="300"/>
      <c r="E81" s="299"/>
      <c r="F81" s="325"/>
      <c r="G81" s="326"/>
      <c r="H81" s="57"/>
      <c r="I81" s="73" t="s">
        <v>272</v>
      </c>
      <c r="J81" s="194">
        <v>0.03</v>
      </c>
      <c r="K81" s="77">
        <v>45658</v>
      </c>
      <c r="L81" s="77">
        <v>46022</v>
      </c>
      <c r="M81" s="47" t="s">
        <v>226</v>
      </c>
      <c r="N81" s="174" t="s">
        <v>273</v>
      </c>
      <c r="O81" s="72"/>
      <c r="P81" s="173">
        <v>0</v>
      </c>
      <c r="Q81" s="72"/>
      <c r="R81" s="72"/>
      <c r="S81" s="173">
        <v>0</v>
      </c>
      <c r="T81" s="72"/>
      <c r="U81" s="72"/>
      <c r="V81" s="173">
        <v>7.0000000000000007E-2</v>
      </c>
      <c r="W81" s="72"/>
      <c r="X81" s="72"/>
      <c r="Y81" s="173">
        <v>7.0000000000000007E-2</v>
      </c>
      <c r="Z81" s="72"/>
      <c r="AA81" s="72"/>
      <c r="AB81" s="173">
        <v>7.0000000000000007E-2</v>
      </c>
      <c r="AC81" s="72"/>
      <c r="AD81" s="72"/>
      <c r="AE81" s="173">
        <v>0.12</v>
      </c>
      <c r="AF81" s="72"/>
      <c r="AG81" s="72"/>
      <c r="AH81" s="173">
        <v>0.12</v>
      </c>
      <c r="AI81" s="72"/>
      <c r="AJ81" s="72"/>
      <c r="AK81" s="173">
        <v>7.0000000000000007E-2</v>
      </c>
      <c r="AL81" s="72"/>
      <c r="AM81" s="72"/>
      <c r="AN81" s="173">
        <v>7.0000000000000007E-2</v>
      </c>
      <c r="AO81" s="72"/>
      <c r="AP81" s="72"/>
      <c r="AQ81" s="173">
        <v>7.0000000000000007E-2</v>
      </c>
      <c r="AR81" s="72"/>
      <c r="AS81" s="72"/>
      <c r="AT81" s="173">
        <v>0.17</v>
      </c>
      <c r="AU81" s="72"/>
      <c r="AV81" s="72"/>
      <c r="AW81" s="173">
        <v>0.17</v>
      </c>
      <c r="AX81" s="219"/>
      <c r="AY81" s="165">
        <f t="shared" si="3"/>
        <v>1.0000000000000002</v>
      </c>
      <c r="AZ81" s="170">
        <f t="shared" si="4"/>
        <v>0</v>
      </c>
      <c r="BA81" s="188">
        <v>0.1</v>
      </c>
    </row>
    <row r="82" spans="1:53" ht="76.5" customHeight="1" x14ac:dyDescent="0.25">
      <c r="A82" s="298" t="s">
        <v>48</v>
      </c>
      <c r="B82" s="299" t="s">
        <v>50</v>
      </c>
      <c r="C82" s="299" t="s">
        <v>274</v>
      </c>
      <c r="D82" s="300">
        <v>0.35</v>
      </c>
      <c r="E82" s="299" t="s">
        <v>275</v>
      </c>
      <c r="F82" s="325">
        <v>1</v>
      </c>
      <c r="G82" s="326">
        <v>0.42</v>
      </c>
      <c r="H82" s="57"/>
      <c r="I82" s="73" t="s">
        <v>276</v>
      </c>
      <c r="J82" s="194">
        <v>3.5000000000000003E-2</v>
      </c>
      <c r="K82" s="77">
        <v>45658</v>
      </c>
      <c r="L82" s="77">
        <v>45716</v>
      </c>
      <c r="M82" s="47" t="s">
        <v>226</v>
      </c>
      <c r="N82" s="174" t="s">
        <v>277</v>
      </c>
      <c r="O82" s="72"/>
      <c r="P82" s="173">
        <v>0.7</v>
      </c>
      <c r="Q82" s="72"/>
      <c r="R82" s="72"/>
      <c r="S82" s="173">
        <v>0.3</v>
      </c>
      <c r="T82" s="72"/>
      <c r="U82" s="72"/>
      <c r="V82" s="173">
        <v>0</v>
      </c>
      <c r="W82" s="72"/>
      <c r="X82" s="72"/>
      <c r="Y82" s="173">
        <v>0</v>
      </c>
      <c r="Z82" s="72"/>
      <c r="AA82" s="72"/>
      <c r="AB82" s="173">
        <v>0</v>
      </c>
      <c r="AC82" s="72"/>
      <c r="AD82" s="72"/>
      <c r="AE82" s="173">
        <v>0</v>
      </c>
      <c r="AF82" s="72"/>
      <c r="AG82" s="72"/>
      <c r="AH82" s="173">
        <v>0</v>
      </c>
      <c r="AI82" s="72"/>
      <c r="AJ82" s="72"/>
      <c r="AK82" s="173">
        <v>0</v>
      </c>
      <c r="AL82" s="72"/>
      <c r="AM82" s="72"/>
      <c r="AN82" s="173">
        <v>0</v>
      </c>
      <c r="AO82" s="72"/>
      <c r="AP82" s="72"/>
      <c r="AQ82" s="173">
        <v>0</v>
      </c>
      <c r="AR82" s="72"/>
      <c r="AS82" s="72"/>
      <c r="AT82" s="173">
        <v>0</v>
      </c>
      <c r="AU82" s="72"/>
      <c r="AV82" s="72"/>
      <c r="AW82" s="172">
        <v>0</v>
      </c>
      <c r="AX82" s="219"/>
      <c r="AY82" s="165">
        <f t="shared" si="3"/>
        <v>1</v>
      </c>
      <c r="AZ82" s="170">
        <f t="shared" si="4"/>
        <v>0</v>
      </c>
      <c r="BA82" s="188">
        <v>0.1</v>
      </c>
    </row>
    <row r="83" spans="1:53" ht="66" x14ac:dyDescent="0.25">
      <c r="A83" s="298"/>
      <c r="B83" s="299"/>
      <c r="C83" s="299"/>
      <c r="D83" s="300"/>
      <c r="E83" s="299"/>
      <c r="F83" s="325"/>
      <c r="G83" s="326"/>
      <c r="H83" s="72"/>
      <c r="I83" s="73" t="s">
        <v>278</v>
      </c>
      <c r="J83" s="194">
        <v>0.26250000000000001</v>
      </c>
      <c r="K83" s="77">
        <v>45658</v>
      </c>
      <c r="L83" s="77">
        <v>46022</v>
      </c>
      <c r="M83" s="47" t="s">
        <v>226</v>
      </c>
      <c r="N83" s="174" t="s">
        <v>279</v>
      </c>
      <c r="O83" s="72"/>
      <c r="P83" s="173">
        <v>0</v>
      </c>
      <c r="Q83" s="72"/>
      <c r="R83" s="72"/>
      <c r="S83" s="173">
        <v>4.7E-2</v>
      </c>
      <c r="T83" s="72"/>
      <c r="U83" s="72"/>
      <c r="V83" s="173">
        <v>0.10100000000000001</v>
      </c>
      <c r="W83" s="72"/>
      <c r="X83" s="72"/>
      <c r="Y83" s="173">
        <v>0.10100000000000001</v>
      </c>
      <c r="Z83" s="72"/>
      <c r="AA83" s="72"/>
      <c r="AB83" s="173">
        <v>0.10100000000000001</v>
      </c>
      <c r="AC83" s="72"/>
      <c r="AD83" s="72"/>
      <c r="AE83" s="173">
        <v>0.10100000000000001</v>
      </c>
      <c r="AF83" s="72"/>
      <c r="AG83" s="72"/>
      <c r="AH83" s="173">
        <v>0.10100000000000001</v>
      </c>
      <c r="AI83" s="72"/>
      <c r="AJ83" s="72"/>
      <c r="AK83" s="173">
        <v>0.10100000000000001</v>
      </c>
      <c r="AL83" s="72"/>
      <c r="AM83" s="72"/>
      <c r="AN83" s="173">
        <v>0.10100000000000001</v>
      </c>
      <c r="AO83" s="72"/>
      <c r="AP83" s="72"/>
      <c r="AQ83" s="173">
        <v>0.10100000000000001</v>
      </c>
      <c r="AR83" s="72"/>
      <c r="AS83" s="72"/>
      <c r="AT83" s="173">
        <v>0.10100000000000001</v>
      </c>
      <c r="AU83" s="72"/>
      <c r="AV83" s="72"/>
      <c r="AW83" s="172">
        <v>4.3999999999999997E-2</v>
      </c>
      <c r="AX83" s="219"/>
      <c r="AY83" s="165">
        <f t="shared" si="3"/>
        <v>1</v>
      </c>
      <c r="AZ83" s="90">
        <f t="shared" si="4"/>
        <v>0</v>
      </c>
      <c r="BA83" s="188">
        <v>0.75</v>
      </c>
    </row>
    <row r="84" spans="1:53" ht="39.6" x14ac:dyDescent="0.25">
      <c r="A84" s="298"/>
      <c r="B84" s="299"/>
      <c r="C84" s="299"/>
      <c r="D84" s="300"/>
      <c r="E84" s="299"/>
      <c r="F84" s="325"/>
      <c r="G84" s="326"/>
      <c r="H84" s="72"/>
      <c r="I84" s="73" t="s">
        <v>280</v>
      </c>
      <c r="J84" s="194">
        <v>5.2499999999999998E-2</v>
      </c>
      <c r="K84" s="77">
        <v>45658</v>
      </c>
      <c r="L84" s="77">
        <v>46022</v>
      </c>
      <c r="M84" s="47" t="s">
        <v>226</v>
      </c>
      <c r="N84" s="177" t="s">
        <v>281</v>
      </c>
      <c r="O84" s="72"/>
      <c r="P84" s="173">
        <v>0</v>
      </c>
      <c r="Q84" s="72"/>
      <c r="R84" s="72"/>
      <c r="S84" s="173">
        <v>0</v>
      </c>
      <c r="T84" s="72"/>
      <c r="U84" s="72"/>
      <c r="V84" s="173">
        <v>0.15</v>
      </c>
      <c r="W84" s="72"/>
      <c r="X84" s="72"/>
      <c r="Y84" s="173">
        <v>0</v>
      </c>
      <c r="Z84" s="72"/>
      <c r="AA84" s="72"/>
      <c r="AB84" s="173">
        <v>0</v>
      </c>
      <c r="AC84" s="72"/>
      <c r="AD84" s="72"/>
      <c r="AE84" s="173">
        <v>0.15</v>
      </c>
      <c r="AF84" s="72"/>
      <c r="AG84" s="72"/>
      <c r="AH84" s="173">
        <v>0</v>
      </c>
      <c r="AI84" s="72"/>
      <c r="AJ84" s="72"/>
      <c r="AK84" s="173">
        <v>0</v>
      </c>
      <c r="AL84" s="72"/>
      <c r="AM84" s="72"/>
      <c r="AN84" s="173">
        <v>0.15</v>
      </c>
      <c r="AO84" s="72"/>
      <c r="AP84" s="72"/>
      <c r="AQ84" s="173">
        <v>0.15</v>
      </c>
      <c r="AR84" s="72"/>
      <c r="AS84" s="72"/>
      <c r="AT84" s="173">
        <v>0.15</v>
      </c>
      <c r="AU84" s="72"/>
      <c r="AV84" s="72"/>
      <c r="AW84" s="172">
        <v>0.25</v>
      </c>
      <c r="AX84" s="219"/>
      <c r="AY84" s="91">
        <f t="shared" si="3"/>
        <v>1</v>
      </c>
      <c r="AZ84" s="92">
        <f t="shared" si="4"/>
        <v>0</v>
      </c>
      <c r="BA84" s="188">
        <v>0.15</v>
      </c>
    </row>
  </sheetData>
  <sheetProtection selectLockedCells="1"/>
  <mergeCells count="161">
    <mergeCell ref="AY13:AZ13"/>
    <mergeCell ref="G52:G54"/>
    <mergeCell ref="D49:D51"/>
    <mergeCell ref="D52:D54"/>
    <mergeCell ref="A55:A60"/>
    <mergeCell ref="B55:B60"/>
    <mergeCell ref="C55:C60"/>
    <mergeCell ref="E55:E60"/>
    <mergeCell ref="D55:D60"/>
    <mergeCell ref="F55:F60"/>
    <mergeCell ref="A52:A54"/>
    <mergeCell ref="B52:B54"/>
    <mergeCell ref="C52:C54"/>
    <mergeCell ref="E52:E54"/>
    <mergeCell ref="F52:F54"/>
    <mergeCell ref="F44:F47"/>
    <mergeCell ref="G44:G47"/>
    <mergeCell ref="H44:H47"/>
    <mergeCell ref="A49:A51"/>
    <mergeCell ref="B49:B51"/>
    <mergeCell ref="H41:H42"/>
    <mergeCell ref="H27:H30"/>
    <mergeCell ref="H31:H39"/>
    <mergeCell ref="D23:D25"/>
    <mergeCell ref="A44:A47"/>
    <mergeCell ref="B44:B47"/>
    <mergeCell ref="C44:C47"/>
    <mergeCell ref="D44:D47"/>
    <mergeCell ref="E44:E47"/>
    <mergeCell ref="A71:A73"/>
    <mergeCell ref="B71:B73"/>
    <mergeCell ref="C71:C73"/>
    <mergeCell ref="D71:D73"/>
    <mergeCell ref="B68:B70"/>
    <mergeCell ref="C68:C70"/>
    <mergeCell ref="D68:D70"/>
    <mergeCell ref="E68:E70"/>
    <mergeCell ref="A61:A63"/>
    <mergeCell ref="B61:B63"/>
    <mergeCell ref="C61:C63"/>
    <mergeCell ref="E61:E63"/>
    <mergeCell ref="D61:D63"/>
    <mergeCell ref="A76:A78"/>
    <mergeCell ref="B76:B78"/>
    <mergeCell ref="F76:F78"/>
    <mergeCell ref="G76:G78"/>
    <mergeCell ref="E71:E73"/>
    <mergeCell ref="F71:F73"/>
    <mergeCell ref="G71:G73"/>
    <mergeCell ref="A68:A70"/>
    <mergeCell ref="H71:H73"/>
    <mergeCell ref="A74:A75"/>
    <mergeCell ref="F68:F70"/>
    <mergeCell ref="G68:G70"/>
    <mergeCell ref="B74:B75"/>
    <mergeCell ref="C74:C75"/>
    <mergeCell ref="D74:D75"/>
    <mergeCell ref="F82:F84"/>
    <mergeCell ref="G82:G84"/>
    <mergeCell ref="E82:E84"/>
    <mergeCell ref="D82:D84"/>
    <mergeCell ref="A82:A84"/>
    <mergeCell ref="B82:B84"/>
    <mergeCell ref="C82:C84"/>
    <mergeCell ref="E79:E81"/>
    <mergeCell ref="F79:F81"/>
    <mergeCell ref="D79:D81"/>
    <mergeCell ref="A79:A81"/>
    <mergeCell ref="B79:B81"/>
    <mergeCell ref="C79:C81"/>
    <mergeCell ref="G79:G81"/>
    <mergeCell ref="D27:D30"/>
    <mergeCell ref="E74:E75"/>
    <mergeCell ref="F74:F75"/>
    <mergeCell ref="G74:G75"/>
    <mergeCell ref="C76:C78"/>
    <mergeCell ref="D76:D78"/>
    <mergeCell ref="E76:E78"/>
    <mergeCell ref="H68:H70"/>
    <mergeCell ref="H76:H78"/>
    <mergeCell ref="H74:H75"/>
    <mergeCell ref="H65:H67"/>
    <mergeCell ref="C49:C51"/>
    <mergeCell ref="E49:E51"/>
    <mergeCell ref="F49:F51"/>
    <mergeCell ref="G49:G51"/>
    <mergeCell ref="G55:G60"/>
    <mergeCell ref="F61:F63"/>
    <mergeCell ref="G61:G63"/>
    <mergeCell ref="C13:C14"/>
    <mergeCell ref="A65:A67"/>
    <mergeCell ref="B65:B67"/>
    <mergeCell ref="C65:C67"/>
    <mergeCell ref="D65:D67"/>
    <mergeCell ref="E65:E67"/>
    <mergeCell ref="F65:F67"/>
    <mergeCell ref="G65:G67"/>
    <mergeCell ref="C41:C42"/>
    <mergeCell ref="D41:D42"/>
    <mergeCell ref="E41:E42"/>
    <mergeCell ref="F41:F42"/>
    <mergeCell ref="G41:G42"/>
    <mergeCell ref="A15:A43"/>
    <mergeCell ref="B15:B43"/>
    <mergeCell ref="C31:C39"/>
    <mergeCell ref="D31:D39"/>
    <mergeCell ref="E31:E39"/>
    <mergeCell ref="F31:F39"/>
    <mergeCell ref="G31:G39"/>
    <mergeCell ref="E27:E30"/>
    <mergeCell ref="F27:F30"/>
    <mergeCell ref="G27:G30"/>
    <mergeCell ref="C27:C30"/>
    <mergeCell ref="C23:C25"/>
    <mergeCell ref="C18:C22"/>
    <mergeCell ref="D18:D22"/>
    <mergeCell ref="E18:E22"/>
    <mergeCell ref="F18:F22"/>
    <mergeCell ref="C15:C17"/>
    <mergeCell ref="E15:E17"/>
    <mergeCell ref="F15:F17"/>
    <mergeCell ref="U13:W13"/>
    <mergeCell ref="H13:H14"/>
    <mergeCell ref="D15:D17"/>
    <mergeCell ref="E13:E14"/>
    <mergeCell ref="H23:H25"/>
    <mergeCell ref="G23:G25"/>
    <mergeCell ref="F23:F25"/>
    <mergeCell ref="K13:K14"/>
    <mergeCell ref="J13:J14"/>
    <mergeCell ref="I13:I14"/>
    <mergeCell ref="G13:G14"/>
    <mergeCell ref="E23:E25"/>
    <mergeCell ref="G18:G22"/>
    <mergeCell ref="H18:H22"/>
    <mergeCell ref="H15:H17"/>
    <mergeCell ref="G15:G17"/>
    <mergeCell ref="AR1:AX3"/>
    <mergeCell ref="AV13:AX13"/>
    <mergeCell ref="AM13:AO13"/>
    <mergeCell ref="AP13:AR13"/>
    <mergeCell ref="B13:B14"/>
    <mergeCell ref="A13:A14"/>
    <mergeCell ref="X13:Z13"/>
    <mergeCell ref="AA13:AC13"/>
    <mergeCell ref="AD13:AF13"/>
    <mergeCell ref="AG13:AI13"/>
    <mergeCell ref="AJ13:AL13"/>
    <mergeCell ref="F13:F14"/>
    <mergeCell ref="O13:Q13"/>
    <mergeCell ref="N13:N14"/>
    <mergeCell ref="M13:M14"/>
    <mergeCell ref="D1:AQ1"/>
    <mergeCell ref="D2:AQ2"/>
    <mergeCell ref="D3:V3"/>
    <mergeCell ref="W3:AQ3"/>
    <mergeCell ref="L13:L14"/>
    <mergeCell ref="R13:T13"/>
    <mergeCell ref="D13:D14"/>
    <mergeCell ref="AS13:AU13"/>
    <mergeCell ref="A1:C3"/>
  </mergeCells>
  <printOptions horizontalCentered="1"/>
  <pageMargins left="0.11811023622047245" right="0.11811023622047245" top="0.15748031496062992" bottom="0.15748031496062992" header="0.31496062992125984" footer="0.31496062992125984"/>
  <pageSetup scale="42" orientation="portrait" horizontalDpi="4294967295" verticalDpi="4294967295" r:id="rId1"/>
  <headerFooter>
    <oddFooter>&amp;L&amp;"Verdana,Normal"&amp;8F-TH-5. Versión :1.&amp;R&amp;"Verdana,Normal"&amp;8Subdirección de Talento Humano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E97989-0A5B-43F8-9470-F39562E4E18C}">
          <x14:formula1>
            <xm:f>'Listas desplegables'!$A$2:$A$4</xm:f>
          </x14:formula1>
          <xm:sqref>A15 A82 A68 A71 A74 A76 A79 A44 A48:A49 A52 A55 A61 A64:A65</xm:sqref>
        </x14:dataValidation>
        <x14:dataValidation type="list" allowBlank="1" showInputMessage="1" showErrorMessage="1" xr:uid="{9A348754-7D81-49F7-B44C-35D9E268C2EC}">
          <x14:formula1>
            <xm:f>'Listas desplegables'!$D$2:$D$5</xm:f>
          </x14:formula1>
          <xm:sqref>B15 B82 B68 B71 B74 B76 B79 B44 B48:B49 B52 B55 B61 B64:B65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1BB7-BC88-493C-BE9E-8AD8F7DCEB50}">
  <dimension ref="A1:U57"/>
  <sheetViews>
    <sheetView showWhiteSpace="0" view="pageBreakPreview" zoomScale="90" zoomScaleNormal="90" zoomScaleSheetLayoutView="90" zoomScalePageLayoutView="70" workbookViewId="0">
      <selection activeCell="D5" sqref="D5:D9"/>
    </sheetView>
  </sheetViews>
  <sheetFormatPr baseColWidth="10" defaultColWidth="11.44140625" defaultRowHeight="12.75" customHeight="1" x14ac:dyDescent="0.25"/>
  <cols>
    <col min="1" max="1" width="16.109375" style="27" customWidth="1"/>
    <col min="2" max="2" width="26.6640625" style="27" customWidth="1"/>
    <col min="3" max="3" width="11.109375" style="27" customWidth="1"/>
    <col min="4" max="4" width="37.109375" style="34" customWidth="1"/>
    <col min="5" max="5" width="22.88671875" style="27" customWidth="1"/>
    <col min="6" max="6" width="20.88671875" style="27" customWidth="1"/>
    <col min="7" max="7" width="14.5546875" style="27" customWidth="1"/>
    <col min="8" max="8" width="16.109375" style="27" customWidth="1"/>
    <col min="9" max="21" width="15.109375" style="27" customWidth="1"/>
    <col min="22" max="16384" width="11.44140625" style="27"/>
  </cols>
  <sheetData>
    <row r="1" spans="1:21" s="24" customFormat="1" ht="22.5" customHeight="1" x14ac:dyDescent="0.25">
      <c r="A1" s="237"/>
      <c r="B1" s="342"/>
      <c r="C1" s="349" t="s">
        <v>6</v>
      </c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236"/>
      <c r="T1" s="248"/>
      <c r="U1" s="249"/>
    </row>
    <row r="2" spans="1:21" s="24" customFormat="1" ht="30" customHeight="1" x14ac:dyDescent="0.25">
      <c r="A2" s="343"/>
      <c r="B2" s="344"/>
      <c r="C2" s="349" t="s">
        <v>0</v>
      </c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7"/>
      <c r="T2" s="250"/>
      <c r="U2" s="251"/>
    </row>
    <row r="3" spans="1:21" s="24" customFormat="1" ht="15" customHeight="1" x14ac:dyDescent="0.25">
      <c r="A3" s="345"/>
      <c r="B3" s="346"/>
      <c r="C3" s="238" t="s">
        <v>7</v>
      </c>
      <c r="D3" s="239"/>
      <c r="E3" s="239"/>
      <c r="F3" s="239"/>
      <c r="G3" s="239"/>
      <c r="H3" s="239"/>
      <c r="I3" s="239"/>
      <c r="J3" s="239"/>
      <c r="K3" s="350"/>
      <c r="L3" s="349" t="s">
        <v>8</v>
      </c>
      <c r="M3" s="349"/>
      <c r="N3" s="349"/>
      <c r="O3" s="349"/>
      <c r="P3" s="349"/>
      <c r="Q3" s="349"/>
      <c r="R3" s="349"/>
      <c r="S3" s="348"/>
      <c r="T3" s="252"/>
      <c r="U3" s="253"/>
    </row>
    <row r="4" spans="1:21" ht="22.6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1"/>
      <c r="L4" s="1"/>
      <c r="M4" s="1"/>
      <c r="N4" s="1"/>
      <c r="O4" s="1"/>
      <c r="P4" s="1"/>
      <c r="Q4" s="1"/>
      <c r="R4" s="1"/>
      <c r="S4" s="5"/>
      <c r="T4" s="5"/>
      <c r="U4" s="26"/>
    </row>
    <row r="5" spans="1:21" ht="22.65" customHeight="1" x14ac:dyDescent="0.25">
      <c r="A5" s="28"/>
      <c r="B5" s="28"/>
      <c r="C5" s="28" t="s">
        <v>9</v>
      </c>
      <c r="D5" s="3">
        <v>2025</v>
      </c>
      <c r="E5" s="20"/>
      <c r="F5" s="29"/>
      <c r="G5" s="29"/>
      <c r="H5" s="29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5"/>
      <c r="U5" s="26"/>
    </row>
    <row r="6" spans="1:21" ht="22.65" customHeight="1" x14ac:dyDescent="0.25">
      <c r="A6" s="28"/>
      <c r="B6" s="28"/>
      <c r="C6" s="28"/>
      <c r="D6" s="29"/>
      <c r="E6" s="29"/>
      <c r="F6" s="29"/>
      <c r="G6" s="29"/>
      <c r="H6" s="29"/>
      <c r="I6" s="4"/>
      <c r="J6" s="4"/>
      <c r="K6" s="29"/>
      <c r="L6" s="4"/>
      <c r="M6" s="4"/>
      <c r="N6" s="4"/>
      <c r="O6" s="4"/>
      <c r="P6" s="4"/>
      <c r="Q6" s="4"/>
      <c r="R6" s="4"/>
      <c r="S6" s="5"/>
      <c r="T6" s="5"/>
      <c r="U6" s="26"/>
    </row>
    <row r="7" spans="1:21" ht="22.65" customHeight="1" x14ac:dyDescent="0.25">
      <c r="A7" s="28"/>
      <c r="B7" s="28"/>
      <c r="C7" s="28" t="s">
        <v>10</v>
      </c>
      <c r="D7" s="3">
        <v>1</v>
      </c>
      <c r="E7" s="20"/>
      <c r="F7" s="29"/>
      <c r="G7" s="29"/>
      <c r="H7" s="29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26"/>
    </row>
    <row r="8" spans="1:21" ht="22.65" customHeight="1" x14ac:dyDescent="0.25">
      <c r="A8" s="28"/>
      <c r="B8" s="28"/>
      <c r="C8" s="28"/>
      <c r="D8" s="29"/>
      <c r="E8" s="29"/>
      <c r="F8" s="29"/>
      <c r="G8" s="29"/>
      <c r="H8" s="29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26"/>
    </row>
    <row r="9" spans="1:21" ht="22.65" customHeight="1" x14ac:dyDescent="0.25">
      <c r="A9" s="28"/>
      <c r="B9" s="28"/>
      <c r="C9" s="10" t="s">
        <v>11</v>
      </c>
      <c r="D9" s="3">
        <v>30</v>
      </c>
      <c r="E9" s="3">
        <v>1</v>
      </c>
      <c r="F9" s="3">
        <v>2025</v>
      </c>
      <c r="G9" s="4"/>
      <c r="H9" s="4"/>
      <c r="I9" s="5"/>
      <c r="J9" s="4"/>
      <c r="K9" s="4"/>
      <c r="L9" s="4"/>
      <c r="M9" s="4"/>
      <c r="N9" s="5"/>
      <c r="O9" s="5"/>
      <c r="P9" s="5"/>
      <c r="Q9" s="5"/>
      <c r="R9" s="5"/>
      <c r="S9" s="5"/>
      <c r="T9" s="26"/>
    </row>
    <row r="10" spans="1:21" ht="11.4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7"/>
      <c r="L10" s="7"/>
      <c r="M10" s="7"/>
      <c r="N10" s="7"/>
      <c r="O10" s="7"/>
      <c r="P10" s="7"/>
      <c r="Q10" s="7"/>
      <c r="R10" s="7"/>
      <c r="S10" s="8"/>
      <c r="T10" s="8"/>
      <c r="U10" s="26"/>
    </row>
    <row r="11" spans="1:21" ht="13.2" x14ac:dyDescent="0.25"/>
    <row r="12" spans="1:21" ht="34.5" customHeight="1" x14ac:dyDescent="0.25">
      <c r="A12" s="14" t="s">
        <v>12</v>
      </c>
      <c r="B12" s="14" t="s">
        <v>68</v>
      </c>
      <c r="C12" s="15" t="s">
        <v>282</v>
      </c>
      <c r="D12" s="16" t="s">
        <v>283</v>
      </c>
      <c r="E12" s="16" t="s">
        <v>284</v>
      </c>
      <c r="F12" s="16" t="s">
        <v>75</v>
      </c>
      <c r="G12" s="16" t="s">
        <v>76</v>
      </c>
      <c r="H12" s="16" t="s">
        <v>17</v>
      </c>
      <c r="I12" s="17" t="s">
        <v>77</v>
      </c>
      <c r="J12" s="12" t="s">
        <v>19</v>
      </c>
      <c r="K12" s="12" t="s">
        <v>20</v>
      </c>
      <c r="L12" s="12" t="s">
        <v>21</v>
      </c>
      <c r="M12" s="12" t="s">
        <v>22</v>
      </c>
      <c r="N12" s="12" t="s">
        <v>23</v>
      </c>
      <c r="O12" s="12" t="s">
        <v>24</v>
      </c>
      <c r="P12" s="12" t="s">
        <v>25</v>
      </c>
      <c r="Q12" s="12" t="s">
        <v>26</v>
      </c>
      <c r="R12" s="12" t="s">
        <v>27</v>
      </c>
      <c r="S12" s="12" t="s">
        <v>28</v>
      </c>
      <c r="T12" s="12" t="s">
        <v>29</v>
      </c>
      <c r="U12" s="13" t="s">
        <v>30</v>
      </c>
    </row>
    <row r="13" spans="1:21" ht="80.25" customHeight="1" x14ac:dyDescent="0.25">
      <c r="A13" s="124" t="s">
        <v>48</v>
      </c>
      <c r="B13" s="48" t="s">
        <v>285</v>
      </c>
      <c r="C13" s="48" t="s">
        <v>286</v>
      </c>
      <c r="D13" s="37" t="s">
        <v>287</v>
      </c>
      <c r="E13" s="48" t="s">
        <v>288</v>
      </c>
      <c r="F13" s="49">
        <v>45658</v>
      </c>
      <c r="G13" s="49">
        <v>46022</v>
      </c>
      <c r="H13" s="48" t="s">
        <v>226</v>
      </c>
      <c r="I13" s="39" t="s">
        <v>289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2"/>
    </row>
    <row r="14" spans="1:21" ht="100.5" customHeight="1" x14ac:dyDescent="0.25">
      <c r="A14" s="125" t="s">
        <v>48</v>
      </c>
      <c r="B14" s="48" t="s">
        <v>290</v>
      </c>
      <c r="C14" s="48" t="s">
        <v>291</v>
      </c>
      <c r="D14" s="36" t="s">
        <v>287</v>
      </c>
      <c r="E14" s="48" t="s">
        <v>292</v>
      </c>
      <c r="F14" s="49">
        <v>45658</v>
      </c>
      <c r="G14" s="49">
        <v>46022</v>
      </c>
      <c r="H14" s="48" t="s">
        <v>226</v>
      </c>
      <c r="I14" s="35" t="s">
        <v>293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2"/>
    </row>
    <row r="15" spans="1:21" ht="82.5" customHeight="1" x14ac:dyDescent="0.25">
      <c r="A15" s="125" t="s">
        <v>48</v>
      </c>
      <c r="B15" s="48" t="s">
        <v>294</v>
      </c>
      <c r="C15" s="48" t="s">
        <v>291</v>
      </c>
      <c r="D15" s="36" t="s">
        <v>287</v>
      </c>
      <c r="E15" s="48" t="s">
        <v>295</v>
      </c>
      <c r="F15" s="49">
        <v>45658</v>
      </c>
      <c r="G15" s="49">
        <v>46022</v>
      </c>
      <c r="H15" s="48" t="s">
        <v>226</v>
      </c>
      <c r="I15" s="32" t="s">
        <v>296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</row>
    <row r="16" spans="1:21" ht="105.75" customHeight="1" x14ac:dyDescent="0.25">
      <c r="A16" s="125" t="s">
        <v>48</v>
      </c>
      <c r="B16" s="48" t="s">
        <v>297</v>
      </c>
      <c r="C16" s="48" t="s">
        <v>298</v>
      </c>
      <c r="D16" s="36" t="s">
        <v>287</v>
      </c>
      <c r="E16" s="48" t="s">
        <v>299</v>
      </c>
      <c r="F16" s="49">
        <v>45658</v>
      </c>
      <c r="G16" s="49">
        <v>46022</v>
      </c>
      <c r="H16" s="48" t="s">
        <v>226</v>
      </c>
      <c r="I16" s="35" t="s">
        <v>300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</row>
    <row r="17" spans="1:21" ht="100.5" customHeight="1" x14ac:dyDescent="0.25">
      <c r="A17" s="125" t="s">
        <v>48</v>
      </c>
      <c r="B17" s="48" t="s">
        <v>301</v>
      </c>
      <c r="C17" s="48" t="s">
        <v>302</v>
      </c>
      <c r="D17" s="36" t="s">
        <v>287</v>
      </c>
      <c r="E17" s="48" t="s">
        <v>303</v>
      </c>
      <c r="F17" s="49">
        <v>45658</v>
      </c>
      <c r="G17" s="49">
        <v>46022</v>
      </c>
      <c r="H17" s="48" t="s">
        <v>226</v>
      </c>
      <c r="I17" s="32" t="s">
        <v>304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</row>
    <row r="18" spans="1:21" ht="75" customHeight="1" x14ac:dyDescent="0.25">
      <c r="A18" s="125" t="s">
        <v>60</v>
      </c>
      <c r="B18" s="48" t="s">
        <v>305</v>
      </c>
      <c r="C18" s="48" t="s">
        <v>306</v>
      </c>
      <c r="D18" s="36" t="s">
        <v>287</v>
      </c>
      <c r="E18" s="48" t="s">
        <v>307</v>
      </c>
      <c r="F18" s="49">
        <v>45658</v>
      </c>
      <c r="G18" s="49">
        <v>46022</v>
      </c>
      <c r="H18" s="48" t="s">
        <v>308</v>
      </c>
      <c r="I18" s="35" t="s">
        <v>309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</row>
    <row r="19" spans="1:21" ht="72" customHeight="1" x14ac:dyDescent="0.25">
      <c r="A19" s="125" t="s">
        <v>48</v>
      </c>
      <c r="B19" s="48" t="s">
        <v>310</v>
      </c>
      <c r="C19" s="48" t="s">
        <v>311</v>
      </c>
      <c r="D19" s="36" t="s">
        <v>287</v>
      </c>
      <c r="E19" s="48" t="s">
        <v>312</v>
      </c>
      <c r="F19" s="49">
        <v>45658</v>
      </c>
      <c r="G19" s="49">
        <v>46022</v>
      </c>
      <c r="H19" s="48" t="s">
        <v>226</v>
      </c>
      <c r="I19" s="148" t="s">
        <v>313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</row>
    <row r="20" spans="1:21" ht="102.75" customHeight="1" x14ac:dyDescent="0.25">
      <c r="A20" s="126" t="s">
        <v>314</v>
      </c>
      <c r="B20" s="48" t="s">
        <v>315</v>
      </c>
      <c r="C20" s="48" t="s">
        <v>316</v>
      </c>
      <c r="D20" s="36" t="s">
        <v>287</v>
      </c>
      <c r="E20" s="48" t="s">
        <v>317</v>
      </c>
      <c r="F20" s="49">
        <v>45658</v>
      </c>
      <c r="G20" s="49">
        <v>46022</v>
      </c>
      <c r="H20" s="48" t="s">
        <v>318</v>
      </c>
      <c r="I20" s="35" t="s">
        <v>319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</row>
    <row r="21" spans="1:21" ht="126.75" customHeight="1" x14ac:dyDescent="0.25">
      <c r="A21" s="126" t="s">
        <v>314</v>
      </c>
      <c r="B21" s="53" t="s">
        <v>320</v>
      </c>
      <c r="C21" s="48" t="s">
        <v>316</v>
      </c>
      <c r="D21" s="36" t="s">
        <v>287</v>
      </c>
      <c r="E21" s="48" t="s">
        <v>321</v>
      </c>
      <c r="F21" s="49">
        <v>45658</v>
      </c>
      <c r="G21" s="49">
        <v>46022</v>
      </c>
      <c r="H21" s="48" t="s">
        <v>318</v>
      </c>
      <c r="I21" s="32" t="s">
        <v>322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</row>
    <row r="22" spans="1:21" ht="114.75" customHeight="1" x14ac:dyDescent="0.25">
      <c r="A22" s="126" t="s">
        <v>314</v>
      </c>
      <c r="B22" s="53" t="s">
        <v>323</v>
      </c>
      <c r="C22" s="48" t="s">
        <v>316</v>
      </c>
      <c r="D22" s="36" t="s">
        <v>287</v>
      </c>
      <c r="E22" s="48" t="s">
        <v>324</v>
      </c>
      <c r="F22" s="49">
        <v>45658</v>
      </c>
      <c r="G22" s="49">
        <v>46022</v>
      </c>
      <c r="H22" s="48" t="s">
        <v>318</v>
      </c>
      <c r="I22" s="35" t="s">
        <v>325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</row>
    <row r="23" spans="1:21" ht="162.75" customHeight="1" x14ac:dyDescent="0.25">
      <c r="A23" s="126" t="s">
        <v>314</v>
      </c>
      <c r="B23" s="53" t="s">
        <v>326</v>
      </c>
      <c r="C23" s="48" t="s">
        <v>327</v>
      </c>
      <c r="D23" s="36" t="s">
        <v>287</v>
      </c>
      <c r="E23" s="48" t="s">
        <v>328</v>
      </c>
      <c r="F23" s="49">
        <v>45658</v>
      </c>
      <c r="G23" s="49">
        <v>46022</v>
      </c>
      <c r="H23" s="48" t="s">
        <v>318</v>
      </c>
      <c r="I23" s="32" t="s">
        <v>329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</row>
    <row r="24" spans="1:21" ht="120" customHeight="1" x14ac:dyDescent="0.25">
      <c r="A24" s="126" t="s">
        <v>314</v>
      </c>
      <c r="B24" s="53" t="s">
        <v>330</v>
      </c>
      <c r="C24" s="48" t="s">
        <v>327</v>
      </c>
      <c r="D24" s="36" t="s">
        <v>287</v>
      </c>
      <c r="E24" s="48" t="s">
        <v>331</v>
      </c>
      <c r="F24" s="49">
        <v>45658</v>
      </c>
      <c r="G24" s="49">
        <v>46022</v>
      </c>
      <c r="H24" s="48" t="s">
        <v>332</v>
      </c>
      <c r="I24" s="32" t="s">
        <v>333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</row>
    <row r="25" spans="1:21" ht="103.5" customHeight="1" x14ac:dyDescent="0.25">
      <c r="A25" s="126" t="s">
        <v>314</v>
      </c>
      <c r="B25" s="53" t="s">
        <v>334</v>
      </c>
      <c r="C25" s="48" t="s">
        <v>291</v>
      </c>
      <c r="D25" s="36" t="s">
        <v>287</v>
      </c>
      <c r="E25" s="48" t="s">
        <v>335</v>
      </c>
      <c r="F25" s="49">
        <v>45658</v>
      </c>
      <c r="G25" s="49">
        <v>46022</v>
      </c>
      <c r="H25" s="48" t="s">
        <v>336</v>
      </c>
      <c r="I25" s="133" t="s">
        <v>337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</row>
    <row r="26" spans="1:21" ht="78.75" customHeight="1" x14ac:dyDescent="0.25">
      <c r="A26" s="126" t="s">
        <v>314</v>
      </c>
      <c r="B26" s="53" t="s">
        <v>338</v>
      </c>
      <c r="C26" s="48" t="s">
        <v>327</v>
      </c>
      <c r="D26" s="36" t="s">
        <v>287</v>
      </c>
      <c r="E26" s="48" t="s">
        <v>339</v>
      </c>
      <c r="F26" s="49">
        <v>45658</v>
      </c>
      <c r="G26" s="49">
        <v>46022</v>
      </c>
      <c r="H26" s="48" t="s">
        <v>336</v>
      </c>
      <c r="I26" s="133" t="s">
        <v>340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</row>
    <row r="27" spans="1:21" ht="96.75" customHeight="1" x14ac:dyDescent="0.25">
      <c r="A27" s="126" t="s">
        <v>314</v>
      </c>
      <c r="B27" s="53" t="s">
        <v>341</v>
      </c>
      <c r="C27" s="48" t="s">
        <v>316</v>
      </c>
      <c r="D27" s="36" t="s">
        <v>287</v>
      </c>
      <c r="E27" s="48" t="s">
        <v>342</v>
      </c>
      <c r="F27" s="49">
        <v>45658</v>
      </c>
      <c r="G27" s="49">
        <v>46022</v>
      </c>
      <c r="H27" s="48" t="s">
        <v>343</v>
      </c>
      <c r="I27" s="35" t="s">
        <v>344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</row>
    <row r="28" spans="1:21" ht="90.75" customHeight="1" x14ac:dyDescent="0.25">
      <c r="A28" s="82" t="s">
        <v>60</v>
      </c>
      <c r="B28" s="53" t="s">
        <v>345</v>
      </c>
      <c r="C28" s="48" t="s">
        <v>306</v>
      </c>
      <c r="D28" s="36" t="s">
        <v>287</v>
      </c>
      <c r="E28" s="48" t="s">
        <v>346</v>
      </c>
      <c r="F28" s="49">
        <v>45658</v>
      </c>
      <c r="G28" s="49">
        <v>46022</v>
      </c>
      <c r="H28" s="48" t="s">
        <v>343</v>
      </c>
      <c r="I28" s="35" t="s">
        <v>347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</row>
    <row r="29" spans="1:21" ht="121.5" customHeight="1" x14ac:dyDescent="0.25">
      <c r="A29" s="82" t="s">
        <v>60</v>
      </c>
      <c r="B29" s="53" t="s">
        <v>348</v>
      </c>
      <c r="C29" s="48" t="s">
        <v>327</v>
      </c>
      <c r="D29" s="36" t="s">
        <v>287</v>
      </c>
      <c r="E29" s="48" t="s">
        <v>349</v>
      </c>
      <c r="F29" s="49">
        <v>45658</v>
      </c>
      <c r="G29" s="49">
        <v>46022</v>
      </c>
      <c r="H29" s="48" t="s">
        <v>343</v>
      </c>
      <c r="I29" s="35" t="s">
        <v>350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</row>
    <row r="30" spans="1:21" ht="104.25" customHeight="1" x14ac:dyDescent="0.25">
      <c r="A30" s="82" t="s">
        <v>60</v>
      </c>
      <c r="B30" s="53" t="s">
        <v>351</v>
      </c>
      <c r="C30" s="51" t="s">
        <v>327</v>
      </c>
      <c r="D30" s="129" t="s">
        <v>287</v>
      </c>
      <c r="E30" s="51" t="s">
        <v>352</v>
      </c>
      <c r="F30" s="49">
        <v>45658</v>
      </c>
      <c r="G30" s="49">
        <v>46022</v>
      </c>
      <c r="H30" s="48" t="s">
        <v>343</v>
      </c>
      <c r="I30" s="60" t="s">
        <v>353</v>
      </c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0"/>
    </row>
    <row r="31" spans="1:21" ht="123" customHeight="1" x14ac:dyDescent="0.25">
      <c r="A31" s="82" t="s">
        <v>48</v>
      </c>
      <c r="B31" s="54" t="s">
        <v>354</v>
      </c>
      <c r="C31" s="81" t="s">
        <v>355</v>
      </c>
      <c r="D31" s="56" t="s">
        <v>356</v>
      </c>
      <c r="E31" s="69" t="s">
        <v>357</v>
      </c>
      <c r="F31" s="52">
        <v>45658</v>
      </c>
      <c r="G31" s="49">
        <v>46022</v>
      </c>
      <c r="H31" s="59" t="s">
        <v>226</v>
      </c>
      <c r="I31" s="45" t="s">
        <v>358</v>
      </c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</row>
    <row r="32" spans="1:21" ht="122.25" customHeight="1" x14ac:dyDescent="0.25">
      <c r="A32" s="82" t="s">
        <v>314</v>
      </c>
      <c r="B32" s="54" t="s">
        <v>359</v>
      </c>
      <c r="C32" s="81" t="s">
        <v>355</v>
      </c>
      <c r="D32" s="56" t="s">
        <v>360</v>
      </c>
      <c r="E32" s="82" t="s">
        <v>361</v>
      </c>
      <c r="F32" s="52">
        <v>45658</v>
      </c>
      <c r="G32" s="49">
        <v>46022</v>
      </c>
      <c r="H32" s="59" t="s">
        <v>318</v>
      </c>
      <c r="I32" s="35" t="s">
        <v>362</v>
      </c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</row>
    <row r="33" spans="1:21" ht="142.5" customHeight="1" x14ac:dyDescent="0.25">
      <c r="A33" s="82" t="s">
        <v>48</v>
      </c>
      <c r="B33" s="54" t="s">
        <v>363</v>
      </c>
      <c r="C33" s="81" t="s">
        <v>355</v>
      </c>
      <c r="D33" s="56" t="s">
        <v>360</v>
      </c>
      <c r="E33" s="69" t="s">
        <v>364</v>
      </c>
      <c r="F33" s="52">
        <v>45658</v>
      </c>
      <c r="G33" s="49">
        <v>46022</v>
      </c>
      <c r="H33" s="59" t="s">
        <v>226</v>
      </c>
      <c r="I33" s="58" t="s">
        <v>365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</row>
    <row r="34" spans="1:21" ht="155.25" customHeight="1" x14ac:dyDescent="0.25">
      <c r="A34" s="82" t="s">
        <v>48</v>
      </c>
      <c r="B34" s="54" t="s">
        <v>366</v>
      </c>
      <c r="C34" s="82" t="s">
        <v>367</v>
      </c>
      <c r="D34" s="56" t="s">
        <v>368</v>
      </c>
      <c r="E34" s="82" t="s">
        <v>369</v>
      </c>
      <c r="F34" s="52">
        <v>45658</v>
      </c>
      <c r="G34" s="49">
        <v>46022</v>
      </c>
      <c r="H34" s="59" t="s">
        <v>226</v>
      </c>
      <c r="I34" s="58" t="s">
        <v>370</v>
      </c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</row>
    <row r="35" spans="1:21" ht="117.75" customHeight="1" x14ac:dyDescent="0.25">
      <c r="A35" s="82" t="s">
        <v>314</v>
      </c>
      <c r="B35" s="54" t="s">
        <v>371</v>
      </c>
      <c r="C35" s="82" t="s">
        <v>327</v>
      </c>
      <c r="D35" s="56" t="s">
        <v>368</v>
      </c>
      <c r="E35" s="82" t="s">
        <v>372</v>
      </c>
      <c r="F35" s="52">
        <v>45658</v>
      </c>
      <c r="G35" s="49">
        <v>46022</v>
      </c>
      <c r="H35" s="59" t="s">
        <v>318</v>
      </c>
      <c r="I35" s="45" t="s">
        <v>319</v>
      </c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</row>
    <row r="36" spans="1:21" ht="169.5" customHeight="1" x14ac:dyDescent="0.25">
      <c r="A36" s="82" t="s">
        <v>314</v>
      </c>
      <c r="B36" s="54" t="s">
        <v>373</v>
      </c>
      <c r="C36" s="82" t="s">
        <v>327</v>
      </c>
      <c r="D36" s="56" t="s">
        <v>368</v>
      </c>
      <c r="E36" s="69" t="s">
        <v>374</v>
      </c>
      <c r="F36" s="52">
        <v>45658</v>
      </c>
      <c r="G36" s="49">
        <v>46022</v>
      </c>
      <c r="H36" s="59" t="s">
        <v>318</v>
      </c>
      <c r="I36" s="45" t="s">
        <v>375</v>
      </c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spans="1:21" ht="219.75" customHeight="1" x14ac:dyDescent="0.25">
      <c r="A37" s="82" t="s">
        <v>48</v>
      </c>
      <c r="B37" s="54" t="s">
        <v>376</v>
      </c>
      <c r="C37" s="82" t="s">
        <v>377</v>
      </c>
      <c r="D37" s="56" t="s">
        <v>378</v>
      </c>
      <c r="E37" s="82" t="s">
        <v>379</v>
      </c>
      <c r="F37" s="52">
        <v>45658</v>
      </c>
      <c r="G37" s="49">
        <v>46022</v>
      </c>
      <c r="H37" s="59" t="s">
        <v>226</v>
      </c>
      <c r="I37" s="45" t="s">
        <v>380</v>
      </c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</row>
    <row r="38" spans="1:21" ht="206.25" customHeight="1" x14ac:dyDescent="0.25">
      <c r="A38" s="82" t="s">
        <v>48</v>
      </c>
      <c r="B38" s="54" t="s">
        <v>381</v>
      </c>
      <c r="C38" s="82" t="s">
        <v>355</v>
      </c>
      <c r="D38" s="56" t="s">
        <v>382</v>
      </c>
      <c r="E38" s="82" t="s">
        <v>383</v>
      </c>
      <c r="F38" s="52">
        <v>45658</v>
      </c>
      <c r="G38" s="49">
        <v>46022</v>
      </c>
      <c r="H38" s="59" t="s">
        <v>226</v>
      </c>
      <c r="I38" s="58" t="s">
        <v>384</v>
      </c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</row>
    <row r="39" spans="1:21" ht="214.5" customHeight="1" x14ac:dyDescent="0.25">
      <c r="A39" s="82" t="s">
        <v>48</v>
      </c>
      <c r="B39" s="54" t="s">
        <v>385</v>
      </c>
      <c r="C39" s="82" t="s">
        <v>316</v>
      </c>
      <c r="D39" s="56" t="s">
        <v>386</v>
      </c>
      <c r="E39" s="82" t="s">
        <v>387</v>
      </c>
      <c r="F39" s="52">
        <v>45658</v>
      </c>
      <c r="G39" s="49">
        <v>46022</v>
      </c>
      <c r="H39" s="59" t="s">
        <v>226</v>
      </c>
      <c r="I39" s="45" t="s">
        <v>388</v>
      </c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</row>
    <row r="40" spans="1:21" ht="145.5" customHeight="1" x14ac:dyDescent="0.25">
      <c r="A40" s="82" t="s">
        <v>314</v>
      </c>
      <c r="B40" s="54" t="s">
        <v>389</v>
      </c>
      <c r="C40" s="82" t="s">
        <v>390</v>
      </c>
      <c r="D40" s="56" t="s">
        <v>391</v>
      </c>
      <c r="E40" s="82" t="s">
        <v>392</v>
      </c>
      <c r="F40" s="52">
        <v>45658</v>
      </c>
      <c r="G40" s="49">
        <v>46022</v>
      </c>
      <c r="H40" s="59" t="s">
        <v>318</v>
      </c>
      <c r="I40" s="58" t="s">
        <v>393</v>
      </c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</row>
    <row r="41" spans="1:21" ht="153.75" customHeight="1" x14ac:dyDescent="0.25">
      <c r="A41" s="82" t="s">
        <v>48</v>
      </c>
      <c r="B41" s="54" t="s">
        <v>394</v>
      </c>
      <c r="C41" s="82" t="s">
        <v>395</v>
      </c>
      <c r="D41" s="56" t="s">
        <v>391</v>
      </c>
      <c r="E41" s="82" t="s">
        <v>396</v>
      </c>
      <c r="F41" s="52">
        <v>45658</v>
      </c>
      <c r="G41" s="49">
        <v>46022</v>
      </c>
      <c r="H41" s="59" t="s">
        <v>226</v>
      </c>
      <c r="I41" s="45" t="s">
        <v>397</v>
      </c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  <row r="42" spans="1:21" ht="94.5" customHeight="1" x14ac:dyDescent="0.25">
      <c r="A42" s="45" t="s">
        <v>48</v>
      </c>
      <c r="B42" s="137" t="s">
        <v>398</v>
      </c>
      <c r="C42" s="82" t="s">
        <v>399</v>
      </c>
      <c r="D42" s="138" t="s">
        <v>400</v>
      </c>
      <c r="E42" s="82" t="s">
        <v>401</v>
      </c>
      <c r="F42" s="134">
        <v>45658</v>
      </c>
      <c r="G42" s="135">
        <v>46022</v>
      </c>
      <c r="H42" s="136" t="s">
        <v>226</v>
      </c>
      <c r="I42" s="82" t="s">
        <v>402</v>
      </c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</row>
    <row r="43" spans="1:21" ht="74.25" customHeight="1" x14ac:dyDescent="0.25">
      <c r="A43" s="45" t="s">
        <v>48</v>
      </c>
      <c r="B43" s="54" t="s">
        <v>403</v>
      </c>
      <c r="C43" s="45" t="s">
        <v>399</v>
      </c>
      <c r="D43" s="56" t="s">
        <v>400</v>
      </c>
      <c r="E43" s="58" t="s">
        <v>404</v>
      </c>
      <c r="F43" s="52">
        <v>45658</v>
      </c>
      <c r="G43" s="49">
        <v>46022</v>
      </c>
      <c r="H43" s="59" t="s">
        <v>226</v>
      </c>
      <c r="I43" s="69" t="s">
        <v>405</v>
      </c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</row>
    <row r="44" spans="1:21" ht="90" customHeight="1" x14ac:dyDescent="0.25">
      <c r="A44" s="45" t="s">
        <v>60</v>
      </c>
      <c r="B44" s="54" t="s">
        <v>406</v>
      </c>
      <c r="C44" s="45" t="s">
        <v>407</v>
      </c>
      <c r="D44" s="56" t="s">
        <v>400</v>
      </c>
      <c r="E44" s="58" t="s">
        <v>408</v>
      </c>
      <c r="F44" s="52">
        <v>45658</v>
      </c>
      <c r="G44" s="49">
        <v>46022</v>
      </c>
      <c r="H44" s="59" t="s">
        <v>226</v>
      </c>
      <c r="I44" s="69" t="s">
        <v>409</v>
      </c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</row>
    <row r="45" spans="1:21" ht="269.25" hidden="1" customHeight="1" x14ac:dyDescent="0.25">
      <c r="A45" s="127"/>
      <c r="B45" s="54" t="s">
        <v>410</v>
      </c>
      <c r="C45" s="50"/>
      <c r="D45" s="56"/>
      <c r="E45" s="50"/>
      <c r="F45" s="52">
        <v>45658</v>
      </c>
      <c r="G45" s="49">
        <v>46022</v>
      </c>
      <c r="H45" s="59" t="s">
        <v>226</v>
      </c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</row>
    <row r="46" spans="1:21" ht="90.75" customHeight="1" x14ac:dyDescent="0.25">
      <c r="A46" s="82" t="s">
        <v>48</v>
      </c>
      <c r="B46" s="54" t="s">
        <v>411</v>
      </c>
      <c r="C46" s="69" t="s">
        <v>412</v>
      </c>
      <c r="D46" s="56" t="s">
        <v>413</v>
      </c>
      <c r="E46" s="82" t="s">
        <v>414</v>
      </c>
      <c r="F46" s="52">
        <v>45658</v>
      </c>
      <c r="G46" s="49">
        <v>46022</v>
      </c>
      <c r="H46" s="59" t="s">
        <v>226</v>
      </c>
      <c r="I46" s="58" t="s">
        <v>415</v>
      </c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</row>
    <row r="47" spans="1:21" ht="111.75" customHeight="1" x14ac:dyDescent="0.25">
      <c r="A47" s="82" t="s">
        <v>60</v>
      </c>
      <c r="B47" s="54" t="s">
        <v>416</v>
      </c>
      <c r="C47" s="69" t="s">
        <v>412</v>
      </c>
      <c r="D47" s="56" t="s">
        <v>413</v>
      </c>
      <c r="E47" s="82" t="s">
        <v>417</v>
      </c>
      <c r="F47" s="52">
        <v>45658</v>
      </c>
      <c r="G47" s="49">
        <v>46022</v>
      </c>
      <c r="H47" s="59" t="s">
        <v>226</v>
      </c>
      <c r="I47" s="45" t="s">
        <v>418</v>
      </c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</row>
    <row r="48" spans="1:21" ht="111" customHeight="1" x14ac:dyDescent="0.25">
      <c r="A48" s="82" t="s">
        <v>48</v>
      </c>
      <c r="B48" s="54" t="s">
        <v>419</v>
      </c>
      <c r="C48" s="69" t="s">
        <v>412</v>
      </c>
      <c r="D48" s="56" t="s">
        <v>413</v>
      </c>
      <c r="E48" s="82" t="s">
        <v>420</v>
      </c>
      <c r="F48" s="52">
        <v>45658</v>
      </c>
      <c r="G48" s="49">
        <v>46022</v>
      </c>
      <c r="H48" s="59" t="s">
        <v>226</v>
      </c>
      <c r="I48" s="45" t="s">
        <v>421</v>
      </c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</row>
    <row r="49" spans="1:21" ht="171.75" customHeight="1" x14ac:dyDescent="0.25">
      <c r="A49" s="82" t="s">
        <v>60</v>
      </c>
      <c r="B49" s="54" t="s">
        <v>422</v>
      </c>
      <c r="C49" s="82" t="s">
        <v>423</v>
      </c>
      <c r="D49" s="56" t="s">
        <v>424</v>
      </c>
      <c r="E49" s="82" t="s">
        <v>425</v>
      </c>
      <c r="F49" s="52">
        <v>45658</v>
      </c>
      <c r="G49" s="49">
        <v>46022</v>
      </c>
      <c r="H49" s="59" t="s">
        <v>336</v>
      </c>
      <c r="I49" s="132" t="s">
        <v>426</v>
      </c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</row>
    <row r="50" spans="1:21" ht="132" customHeight="1" x14ac:dyDescent="0.25">
      <c r="A50" s="82" t="s">
        <v>60</v>
      </c>
      <c r="B50" s="54" t="s">
        <v>427</v>
      </c>
      <c r="C50" s="82" t="s">
        <v>423</v>
      </c>
      <c r="D50" s="56" t="s">
        <v>424</v>
      </c>
      <c r="E50" s="82" t="s">
        <v>428</v>
      </c>
      <c r="F50" s="52">
        <v>45658</v>
      </c>
      <c r="G50" s="49">
        <v>46022</v>
      </c>
      <c r="H50" s="59" t="s">
        <v>336</v>
      </c>
      <c r="I50" s="132" t="s">
        <v>426</v>
      </c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</row>
    <row r="51" spans="1:21" ht="144.75" customHeight="1" x14ac:dyDescent="0.25">
      <c r="A51" s="82" t="s">
        <v>48</v>
      </c>
      <c r="B51" s="54" t="s">
        <v>429</v>
      </c>
      <c r="C51" s="82" t="s">
        <v>423</v>
      </c>
      <c r="D51" s="56" t="s">
        <v>424</v>
      </c>
      <c r="E51" s="82" t="s">
        <v>430</v>
      </c>
      <c r="F51" s="52">
        <v>45658</v>
      </c>
      <c r="G51" s="49">
        <v>46022</v>
      </c>
      <c r="H51" s="59" t="s">
        <v>336</v>
      </c>
      <c r="I51" s="45" t="s">
        <v>431</v>
      </c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</row>
    <row r="52" spans="1:21" ht="146.25" customHeight="1" x14ac:dyDescent="0.25">
      <c r="A52" s="82" t="s">
        <v>60</v>
      </c>
      <c r="B52" s="54" t="s">
        <v>432</v>
      </c>
      <c r="C52" s="82" t="s">
        <v>423</v>
      </c>
      <c r="D52" s="56" t="s">
        <v>424</v>
      </c>
      <c r="E52" s="69" t="s">
        <v>433</v>
      </c>
      <c r="F52" s="52">
        <v>45658</v>
      </c>
      <c r="G52" s="49">
        <v>46022</v>
      </c>
      <c r="H52" s="84" t="s">
        <v>336</v>
      </c>
      <c r="I52" s="132" t="s">
        <v>426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</row>
    <row r="53" spans="1:21" ht="124.5" customHeight="1" x14ac:dyDescent="0.25">
      <c r="A53" s="82" t="s">
        <v>48</v>
      </c>
      <c r="B53" s="54" t="s">
        <v>434</v>
      </c>
      <c r="C53" s="82" t="s">
        <v>435</v>
      </c>
      <c r="D53" s="56" t="s">
        <v>424</v>
      </c>
      <c r="E53" s="69" t="s">
        <v>436</v>
      </c>
      <c r="F53" s="52">
        <v>45658</v>
      </c>
      <c r="G53" s="55">
        <v>46022</v>
      </c>
      <c r="H53" s="82" t="s">
        <v>343</v>
      </c>
      <c r="I53" s="149" t="s">
        <v>437</v>
      </c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</row>
    <row r="54" spans="1:21" ht="110.25" customHeight="1" x14ac:dyDescent="0.25">
      <c r="A54" s="82" t="s">
        <v>48</v>
      </c>
      <c r="B54" s="54" t="s">
        <v>438</v>
      </c>
      <c r="C54" s="82" t="s">
        <v>423</v>
      </c>
      <c r="D54" s="56" t="s">
        <v>424</v>
      </c>
      <c r="E54" s="69" t="s">
        <v>439</v>
      </c>
      <c r="F54" s="52">
        <v>45658</v>
      </c>
      <c r="G54" s="55">
        <v>46022</v>
      </c>
      <c r="H54" s="82" t="s">
        <v>343</v>
      </c>
      <c r="I54" s="149" t="s">
        <v>440</v>
      </c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</row>
    <row r="55" spans="1:21" ht="225.75" customHeight="1" x14ac:dyDescent="0.25">
      <c r="A55" s="82" t="s">
        <v>60</v>
      </c>
      <c r="B55" s="54" t="s">
        <v>441</v>
      </c>
      <c r="C55" s="82" t="s">
        <v>423</v>
      </c>
      <c r="D55" s="56" t="s">
        <v>424</v>
      </c>
      <c r="E55" s="82" t="s">
        <v>442</v>
      </c>
      <c r="F55" s="52">
        <v>45658</v>
      </c>
      <c r="G55" s="49">
        <v>46022</v>
      </c>
      <c r="H55" s="130" t="s">
        <v>226</v>
      </c>
      <c r="I55" s="69" t="s">
        <v>443</v>
      </c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</row>
    <row r="56" spans="1:21" ht="136.5" customHeight="1" x14ac:dyDescent="0.25">
      <c r="A56" s="82" t="s">
        <v>48</v>
      </c>
      <c r="B56" s="54" t="s">
        <v>444</v>
      </c>
      <c r="C56" s="82" t="s">
        <v>423</v>
      </c>
      <c r="D56" s="56" t="s">
        <v>424</v>
      </c>
      <c r="E56" s="82" t="s">
        <v>445</v>
      </c>
      <c r="F56" s="52">
        <v>45658</v>
      </c>
      <c r="G56" s="55">
        <v>46022</v>
      </c>
      <c r="H56" s="82" t="s">
        <v>343</v>
      </c>
      <c r="I56" s="149" t="s">
        <v>446</v>
      </c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</row>
    <row r="57" spans="1:21" ht="153.75" customHeight="1" x14ac:dyDescent="0.25">
      <c r="A57" s="82" t="s">
        <v>60</v>
      </c>
      <c r="B57" s="54" t="s">
        <v>447</v>
      </c>
      <c r="C57" s="82" t="s">
        <v>423</v>
      </c>
      <c r="D57" s="56" t="s">
        <v>424</v>
      </c>
      <c r="E57" s="82" t="s">
        <v>448</v>
      </c>
      <c r="F57" s="52">
        <v>0</v>
      </c>
      <c r="G57" s="55">
        <v>46022</v>
      </c>
      <c r="H57" s="131" t="s">
        <v>308</v>
      </c>
      <c r="I57" s="45" t="s">
        <v>449</v>
      </c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</row>
  </sheetData>
  <sheetProtection selectLockedCells="1"/>
  <mergeCells count="6">
    <mergeCell ref="A1:B3"/>
    <mergeCell ref="S1:U3"/>
    <mergeCell ref="L3:R3"/>
    <mergeCell ref="C1:R1"/>
    <mergeCell ref="C2:R2"/>
    <mergeCell ref="C3:K3"/>
  </mergeCells>
  <printOptions horizontalCentered="1"/>
  <pageMargins left="0.11811023622047245" right="0.11811023622047245" top="0.15748031496062992" bottom="0.15748031496062992" header="0.31496062992125984" footer="0.31496062992125984"/>
  <pageSetup scale="42" orientation="portrait" horizontalDpi="4294967295" verticalDpi="4294967295" r:id="rId1"/>
  <headerFooter>
    <oddFooter>&amp;L&amp;"Verdana,Normal"&amp;8F-TH-5. Versión :1.&amp;R&amp;"Verdana,Normal"&amp;8Subdirección de Talento Humano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BFAE2AF-746A-449C-8494-058E2C871F38}">
          <x14:formula1>
            <xm:f>'Listas desplegables'!$A$2:$A$4</xm:f>
          </x14:formula1>
          <xm:sqref>A13:A250</xm:sqref>
        </x14:dataValidation>
        <x14:dataValidation type="list" allowBlank="1" showInputMessage="1" showErrorMessage="1" xr:uid="{997C7193-C945-4E80-B15E-37C51470A605}">
          <x14:formula1>
            <xm:f>'Listas desplegables'!$C$2:$C$13</xm:f>
          </x14:formula1>
          <xm:sqref>D13:D250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6DF0-3B39-4308-94E1-615C1B493C74}">
  <dimension ref="A1:U309"/>
  <sheetViews>
    <sheetView tabSelected="1" showWhiteSpace="0" view="pageBreakPreview" zoomScale="70" zoomScaleNormal="90" zoomScaleSheetLayoutView="70" zoomScalePageLayoutView="70" workbookViewId="0">
      <selection activeCell="W13" sqref="W13"/>
    </sheetView>
  </sheetViews>
  <sheetFormatPr baseColWidth="10" defaultColWidth="11.44140625" defaultRowHeight="12.75" customHeight="1" x14ac:dyDescent="0.25"/>
  <cols>
    <col min="1" max="1" width="16.109375" style="34" customWidth="1"/>
    <col min="2" max="2" width="45.88671875" style="34" customWidth="1"/>
    <col min="3" max="3" width="26.88671875" style="34" customWidth="1"/>
    <col min="4" max="4" width="17.88671875" style="34" customWidth="1"/>
    <col min="5" max="5" width="15.88671875" style="34" customWidth="1"/>
    <col min="6" max="6" width="20.109375" style="34" customWidth="1"/>
    <col min="7" max="7" width="35.6640625" style="34" customWidth="1"/>
    <col min="8" max="19" width="15.109375" style="34" customWidth="1"/>
    <col min="20" max="16384" width="11.44140625" style="34"/>
  </cols>
  <sheetData>
    <row r="1" spans="1:21" s="24" customFormat="1" ht="22.5" customHeight="1" x14ac:dyDescent="0.25">
      <c r="A1" s="237"/>
      <c r="B1" s="342"/>
      <c r="C1" s="349" t="s">
        <v>6</v>
      </c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236"/>
      <c r="R1" s="248"/>
      <c r="S1" s="249"/>
    </row>
    <row r="2" spans="1:21" s="24" customFormat="1" ht="30" customHeight="1" x14ac:dyDescent="0.25">
      <c r="A2" s="343"/>
      <c r="B2" s="344"/>
      <c r="C2" s="349" t="s">
        <v>0</v>
      </c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7"/>
      <c r="R2" s="250"/>
      <c r="S2" s="251"/>
    </row>
    <row r="3" spans="1:21" s="24" customFormat="1" ht="13.8" x14ac:dyDescent="0.25">
      <c r="A3" s="345"/>
      <c r="B3" s="346"/>
      <c r="C3" s="349" t="s">
        <v>7</v>
      </c>
      <c r="D3" s="349"/>
      <c r="E3" s="349"/>
      <c r="F3" s="349"/>
      <c r="G3" s="349"/>
      <c r="H3" s="349"/>
      <c r="I3" s="349"/>
      <c r="J3" s="349" t="s">
        <v>8</v>
      </c>
      <c r="K3" s="349"/>
      <c r="L3" s="349"/>
      <c r="M3" s="349"/>
      <c r="N3" s="349"/>
      <c r="O3" s="349"/>
      <c r="P3" s="349"/>
      <c r="Q3" s="348"/>
      <c r="R3" s="252"/>
      <c r="S3" s="253"/>
    </row>
    <row r="4" spans="1:21" ht="22.65" customHeight="1" x14ac:dyDescent="0.25">
      <c r="A4" s="25"/>
      <c r="B4" s="25"/>
      <c r="C4" s="25"/>
      <c r="D4" s="25"/>
      <c r="E4" s="25"/>
      <c r="F4" s="25"/>
      <c r="G4" s="25"/>
      <c r="H4" s="25"/>
      <c r="I4" s="1"/>
      <c r="J4" s="1"/>
      <c r="K4" s="1"/>
      <c r="L4" s="1"/>
      <c r="M4" s="1"/>
      <c r="N4" s="1"/>
      <c r="O4" s="1"/>
      <c r="P4" s="1"/>
      <c r="Q4" s="5"/>
      <c r="R4" s="5"/>
      <c r="S4" s="33"/>
    </row>
    <row r="5" spans="1:21" ht="22.65" customHeight="1" x14ac:dyDescent="0.25">
      <c r="A5" s="28"/>
      <c r="B5" s="28"/>
      <c r="C5" s="28" t="s">
        <v>9</v>
      </c>
      <c r="D5" s="139">
        <v>2025</v>
      </c>
      <c r="E5" s="140"/>
      <c r="F5" s="140"/>
      <c r="G5" s="4"/>
      <c r="H5" s="4"/>
      <c r="I5" s="4"/>
      <c r="J5" s="4"/>
      <c r="K5" s="4"/>
      <c r="L5" s="4"/>
      <c r="M5" s="4"/>
      <c r="N5" s="4"/>
      <c r="O5" s="4"/>
      <c r="P5" s="4"/>
      <c r="Q5" s="5"/>
      <c r="R5" s="5"/>
      <c r="S5" s="33"/>
    </row>
    <row r="6" spans="1:21" ht="22.65" customHeight="1" x14ac:dyDescent="0.25">
      <c r="A6" s="28"/>
      <c r="B6" s="28"/>
      <c r="C6" s="28"/>
      <c r="D6" s="140"/>
      <c r="E6" s="140"/>
      <c r="F6" s="140"/>
      <c r="G6" s="4"/>
      <c r="H6" s="4"/>
      <c r="I6" s="29"/>
      <c r="J6" s="4"/>
      <c r="K6" s="4"/>
      <c r="L6" s="4"/>
      <c r="M6" s="4"/>
      <c r="N6" s="4"/>
      <c r="O6" s="4"/>
      <c r="P6" s="4"/>
      <c r="Q6" s="5"/>
      <c r="R6" s="5"/>
      <c r="S6" s="33"/>
      <c r="U6" s="141"/>
    </row>
    <row r="7" spans="1:21" ht="22.65" customHeight="1" x14ac:dyDescent="0.25">
      <c r="A7" s="28"/>
      <c r="B7" s="28"/>
      <c r="C7" s="28" t="s">
        <v>10</v>
      </c>
      <c r="D7" s="139">
        <v>1</v>
      </c>
      <c r="E7" s="140"/>
      <c r="F7" s="140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33"/>
      <c r="U7" s="142"/>
    </row>
    <row r="8" spans="1:21" ht="22.65" customHeight="1" x14ac:dyDescent="0.25">
      <c r="A8" s="28"/>
      <c r="B8" s="28"/>
      <c r="C8" s="28"/>
      <c r="D8" s="140"/>
      <c r="E8" s="140"/>
      <c r="F8" s="140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33"/>
      <c r="U8" s="143"/>
    </row>
    <row r="9" spans="1:21" ht="22.65" customHeight="1" x14ac:dyDescent="0.25">
      <c r="A9" s="28"/>
      <c r="B9" s="28"/>
      <c r="C9" s="28" t="s">
        <v>11</v>
      </c>
      <c r="D9" s="139">
        <v>30</v>
      </c>
      <c r="E9" s="139">
        <v>1</v>
      </c>
      <c r="F9" s="139">
        <v>2025</v>
      </c>
      <c r="G9" s="4"/>
      <c r="H9" s="5"/>
      <c r="I9" s="4"/>
      <c r="J9" s="4"/>
      <c r="K9" s="4"/>
      <c r="L9" s="4"/>
      <c r="M9" s="5"/>
      <c r="N9" s="5"/>
      <c r="O9" s="5"/>
      <c r="P9" s="5"/>
      <c r="Q9" s="5"/>
      <c r="R9" s="5"/>
      <c r="S9" s="33"/>
      <c r="U9" s="144"/>
    </row>
    <row r="10" spans="1:21" ht="11.4" customHeight="1" x14ac:dyDescent="0.25">
      <c r="A10" s="30"/>
      <c r="B10" s="30"/>
      <c r="C10" s="30"/>
      <c r="D10" s="30"/>
      <c r="E10" s="30"/>
      <c r="F10" s="30"/>
      <c r="G10" s="30"/>
      <c r="H10" s="30"/>
      <c r="I10" s="7"/>
      <c r="J10" s="7"/>
      <c r="K10" s="7"/>
      <c r="L10" s="7"/>
      <c r="M10" s="7"/>
      <c r="N10" s="7"/>
      <c r="O10" s="7"/>
      <c r="P10" s="7"/>
      <c r="Q10" s="8"/>
      <c r="R10" s="8"/>
      <c r="S10" s="33"/>
      <c r="U10" s="145"/>
    </row>
    <row r="11" spans="1:21" ht="13.2" x14ac:dyDescent="0.25">
      <c r="U11" s="146"/>
    </row>
    <row r="12" spans="1:21" ht="39.6" x14ac:dyDescent="0.25">
      <c r="A12" s="14" t="s">
        <v>12</v>
      </c>
      <c r="B12" s="14" t="s">
        <v>68</v>
      </c>
      <c r="C12" s="15" t="s">
        <v>450</v>
      </c>
      <c r="D12" s="16" t="s">
        <v>75</v>
      </c>
      <c r="E12" s="16" t="s">
        <v>76</v>
      </c>
      <c r="F12" s="16" t="s">
        <v>17</v>
      </c>
      <c r="G12" s="17" t="s">
        <v>77</v>
      </c>
      <c r="H12" s="12" t="s">
        <v>19</v>
      </c>
      <c r="I12" s="12" t="s">
        <v>20</v>
      </c>
      <c r="J12" s="12" t="s">
        <v>21</v>
      </c>
      <c r="K12" s="12" t="s">
        <v>22</v>
      </c>
      <c r="L12" s="12" t="s">
        <v>23</v>
      </c>
      <c r="M12" s="12" t="s">
        <v>24</v>
      </c>
      <c r="N12" s="12" t="s">
        <v>25</v>
      </c>
      <c r="O12" s="12" t="s">
        <v>26</v>
      </c>
      <c r="P12" s="12" t="s">
        <v>27</v>
      </c>
      <c r="Q12" s="12" t="s">
        <v>28</v>
      </c>
      <c r="R12" s="12" t="s">
        <v>29</v>
      </c>
      <c r="S12" s="13" t="s">
        <v>30</v>
      </c>
      <c r="U12" s="147"/>
    </row>
    <row r="13" spans="1:21" s="33" customFormat="1" ht="39.6" x14ac:dyDescent="0.25">
      <c r="A13" s="351" t="s">
        <v>60</v>
      </c>
      <c r="B13" s="352" t="s">
        <v>451</v>
      </c>
      <c r="C13" s="353" t="s">
        <v>452</v>
      </c>
      <c r="D13" s="354">
        <v>45658</v>
      </c>
      <c r="E13" s="355">
        <v>45688</v>
      </c>
      <c r="F13" s="356" t="s">
        <v>453</v>
      </c>
      <c r="G13" s="357" t="s">
        <v>454</v>
      </c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133"/>
    </row>
    <row r="14" spans="1:21" s="33" customFormat="1" ht="52.8" x14ac:dyDescent="0.25">
      <c r="A14" s="359" t="s">
        <v>60</v>
      </c>
      <c r="B14" s="359" t="s">
        <v>455</v>
      </c>
      <c r="C14" s="353" t="s">
        <v>452</v>
      </c>
      <c r="D14" s="360">
        <v>45689</v>
      </c>
      <c r="E14" s="361" t="s">
        <v>456</v>
      </c>
      <c r="F14" s="359" t="s">
        <v>453</v>
      </c>
      <c r="G14" s="357" t="s">
        <v>457</v>
      </c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133"/>
    </row>
    <row r="15" spans="1:21" s="33" customFormat="1" ht="39.6" x14ac:dyDescent="0.25">
      <c r="A15" s="359" t="s">
        <v>60</v>
      </c>
      <c r="B15" s="359" t="s">
        <v>458</v>
      </c>
      <c r="C15" s="353" t="s">
        <v>452</v>
      </c>
      <c r="D15" s="360">
        <v>45689</v>
      </c>
      <c r="E15" s="361" t="s">
        <v>456</v>
      </c>
      <c r="F15" s="359" t="s">
        <v>459</v>
      </c>
      <c r="G15" s="357" t="s">
        <v>460</v>
      </c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133"/>
    </row>
    <row r="16" spans="1:21" s="33" customFormat="1" ht="39.6" x14ac:dyDescent="0.25">
      <c r="A16" s="359" t="s">
        <v>60</v>
      </c>
      <c r="B16" s="359" t="s">
        <v>461</v>
      </c>
      <c r="C16" s="353" t="s">
        <v>452</v>
      </c>
      <c r="D16" s="360">
        <v>45717</v>
      </c>
      <c r="E16" s="360">
        <v>45746</v>
      </c>
      <c r="F16" s="359" t="s">
        <v>462</v>
      </c>
      <c r="G16" s="357" t="s">
        <v>460</v>
      </c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133"/>
    </row>
    <row r="17" spans="1:19" s="33" customFormat="1" ht="39.6" x14ac:dyDescent="0.25">
      <c r="A17" s="359" t="s">
        <v>60</v>
      </c>
      <c r="B17" s="359" t="s">
        <v>463</v>
      </c>
      <c r="C17" s="353" t="s">
        <v>452</v>
      </c>
      <c r="D17" s="360">
        <v>45901</v>
      </c>
      <c r="E17" s="360">
        <v>45930</v>
      </c>
      <c r="F17" s="359" t="s">
        <v>464</v>
      </c>
      <c r="G17" s="357" t="s">
        <v>460</v>
      </c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133"/>
    </row>
    <row r="18" spans="1:19" s="33" customFormat="1" ht="66" x14ac:dyDescent="0.25">
      <c r="A18" s="359" t="s">
        <v>60</v>
      </c>
      <c r="B18" s="359" t="s">
        <v>465</v>
      </c>
      <c r="C18" s="353" t="s">
        <v>452</v>
      </c>
      <c r="D18" s="360">
        <v>45778</v>
      </c>
      <c r="E18" s="360">
        <v>45807</v>
      </c>
      <c r="F18" s="359" t="s">
        <v>466</v>
      </c>
      <c r="G18" s="357" t="s">
        <v>460</v>
      </c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133"/>
    </row>
    <row r="19" spans="1:19" s="33" customFormat="1" ht="66" x14ac:dyDescent="0.25">
      <c r="A19" s="359" t="s">
        <v>60</v>
      </c>
      <c r="B19" s="359" t="s">
        <v>467</v>
      </c>
      <c r="C19" s="353" t="s">
        <v>452</v>
      </c>
      <c r="D19" s="360">
        <v>45931</v>
      </c>
      <c r="E19" s="360">
        <v>45961</v>
      </c>
      <c r="F19" s="359" t="s">
        <v>466</v>
      </c>
      <c r="G19" s="357" t="s">
        <v>460</v>
      </c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133"/>
    </row>
    <row r="20" spans="1:19" s="33" customFormat="1" ht="92.4" x14ac:dyDescent="0.25">
      <c r="A20" s="359" t="s">
        <v>60</v>
      </c>
      <c r="B20" s="359" t="s">
        <v>468</v>
      </c>
      <c r="C20" s="353" t="s">
        <v>452</v>
      </c>
      <c r="D20" s="360">
        <v>45962</v>
      </c>
      <c r="E20" s="360">
        <v>45991</v>
      </c>
      <c r="F20" s="359" t="s">
        <v>464</v>
      </c>
      <c r="G20" s="357" t="s">
        <v>460</v>
      </c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133"/>
    </row>
    <row r="21" spans="1:19" s="33" customFormat="1" ht="39.6" x14ac:dyDescent="0.25">
      <c r="A21" s="359" t="s">
        <v>60</v>
      </c>
      <c r="B21" s="359" t="s">
        <v>469</v>
      </c>
      <c r="C21" s="353" t="s">
        <v>452</v>
      </c>
      <c r="D21" s="360">
        <v>45658</v>
      </c>
      <c r="E21" s="360">
        <v>46021</v>
      </c>
      <c r="F21" s="359" t="s">
        <v>470</v>
      </c>
      <c r="G21" s="357" t="s">
        <v>471</v>
      </c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133"/>
    </row>
    <row r="22" spans="1:19" s="33" customFormat="1" ht="26.4" x14ac:dyDescent="0.25">
      <c r="A22" s="359" t="s">
        <v>60</v>
      </c>
      <c r="B22" s="359" t="s">
        <v>472</v>
      </c>
      <c r="C22" s="353" t="s">
        <v>452</v>
      </c>
      <c r="D22" s="360">
        <v>45778</v>
      </c>
      <c r="E22" s="360">
        <v>45807</v>
      </c>
      <c r="F22" s="359" t="s">
        <v>470</v>
      </c>
      <c r="G22" s="357" t="s">
        <v>473</v>
      </c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133"/>
    </row>
    <row r="23" spans="1:19" s="33" customFormat="1" ht="26.4" x14ac:dyDescent="0.25">
      <c r="A23" s="359" t="s">
        <v>60</v>
      </c>
      <c r="B23" s="359" t="s">
        <v>474</v>
      </c>
      <c r="C23" s="353" t="s">
        <v>452</v>
      </c>
      <c r="D23" s="360">
        <v>45809</v>
      </c>
      <c r="E23" s="360">
        <v>45838</v>
      </c>
      <c r="F23" s="359" t="s">
        <v>470</v>
      </c>
      <c r="G23" s="357" t="s">
        <v>473</v>
      </c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133"/>
    </row>
    <row r="24" spans="1:19" s="33" customFormat="1" ht="26.4" x14ac:dyDescent="0.25">
      <c r="A24" s="359" t="s">
        <v>60</v>
      </c>
      <c r="B24" s="359" t="s">
        <v>475</v>
      </c>
      <c r="C24" s="353" t="s">
        <v>452</v>
      </c>
      <c r="D24" s="360">
        <v>45352</v>
      </c>
      <c r="E24" s="360">
        <v>45381</v>
      </c>
      <c r="F24" s="359" t="s">
        <v>470</v>
      </c>
      <c r="G24" s="357" t="s">
        <v>476</v>
      </c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133"/>
    </row>
    <row r="25" spans="1:19" s="33" customFormat="1" ht="26.4" x14ac:dyDescent="0.25">
      <c r="A25" s="359" t="s">
        <v>60</v>
      </c>
      <c r="B25" s="359" t="s">
        <v>477</v>
      </c>
      <c r="C25" s="353" t="s">
        <v>452</v>
      </c>
      <c r="D25" s="360">
        <v>45352</v>
      </c>
      <c r="E25" s="360">
        <v>45381</v>
      </c>
      <c r="F25" s="359" t="s">
        <v>470</v>
      </c>
      <c r="G25" s="357" t="s">
        <v>476</v>
      </c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133"/>
    </row>
    <row r="26" spans="1:19" s="33" customFormat="1" ht="26.4" x14ac:dyDescent="0.25">
      <c r="A26" s="359" t="s">
        <v>60</v>
      </c>
      <c r="B26" s="359" t="s">
        <v>478</v>
      </c>
      <c r="C26" s="353" t="s">
        <v>452</v>
      </c>
      <c r="D26" s="360">
        <v>45778</v>
      </c>
      <c r="E26" s="360">
        <v>45807</v>
      </c>
      <c r="F26" s="359" t="s">
        <v>470</v>
      </c>
      <c r="G26" s="357" t="s">
        <v>476</v>
      </c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133"/>
    </row>
    <row r="27" spans="1:19" s="33" customFormat="1" ht="26.4" x14ac:dyDescent="0.25">
      <c r="A27" s="359" t="s">
        <v>60</v>
      </c>
      <c r="B27" s="359" t="s">
        <v>479</v>
      </c>
      <c r="C27" s="353" t="s">
        <v>452</v>
      </c>
      <c r="D27" s="360">
        <v>45809</v>
      </c>
      <c r="E27" s="360">
        <v>45838</v>
      </c>
      <c r="F27" s="359" t="s">
        <v>470</v>
      </c>
      <c r="G27" s="357" t="s">
        <v>476</v>
      </c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133"/>
    </row>
    <row r="28" spans="1:19" s="33" customFormat="1" ht="26.4" x14ac:dyDescent="0.25">
      <c r="A28" s="362" t="s">
        <v>60</v>
      </c>
      <c r="B28" s="362" t="s">
        <v>480</v>
      </c>
      <c r="C28" s="363" t="s">
        <v>452</v>
      </c>
      <c r="D28" s="364">
        <v>45992</v>
      </c>
      <c r="E28" s="364">
        <v>46022</v>
      </c>
      <c r="F28" s="362" t="s">
        <v>470</v>
      </c>
      <c r="G28" s="357" t="s">
        <v>481</v>
      </c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365"/>
      <c r="S28" s="366"/>
    </row>
    <row r="29" spans="1:19" s="33" customFormat="1" ht="26.4" x14ac:dyDescent="0.25">
      <c r="A29" s="367" t="s">
        <v>60</v>
      </c>
      <c r="B29" s="367" t="s">
        <v>482</v>
      </c>
      <c r="C29" s="82" t="s">
        <v>452</v>
      </c>
      <c r="D29" s="368">
        <v>45901</v>
      </c>
      <c r="E29" s="368">
        <v>45930</v>
      </c>
      <c r="F29" s="367" t="s">
        <v>470</v>
      </c>
      <c r="G29" s="357" t="s">
        <v>473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</row>
    <row r="30" spans="1:19" s="33" customFormat="1" ht="26.4" x14ac:dyDescent="0.25">
      <c r="A30" s="367" t="s">
        <v>60</v>
      </c>
      <c r="B30" s="367" t="s">
        <v>483</v>
      </c>
      <c r="C30" s="82" t="s">
        <v>452</v>
      </c>
      <c r="D30" s="368">
        <v>45931</v>
      </c>
      <c r="E30" s="368">
        <v>45961</v>
      </c>
      <c r="F30" s="367" t="s">
        <v>470</v>
      </c>
      <c r="G30" s="357" t="s">
        <v>484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</row>
    <row r="31" spans="1:19" s="33" customFormat="1" ht="26.4" x14ac:dyDescent="0.25">
      <c r="A31" s="367" t="s">
        <v>60</v>
      </c>
      <c r="B31" s="367" t="s">
        <v>485</v>
      </c>
      <c r="C31" s="82" t="s">
        <v>452</v>
      </c>
      <c r="D31" s="368">
        <v>46007</v>
      </c>
      <c r="E31" s="368">
        <v>46015</v>
      </c>
      <c r="F31" s="367" t="s">
        <v>470</v>
      </c>
      <c r="G31" s="357" t="s">
        <v>486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</row>
    <row r="32" spans="1:19" s="33" customFormat="1" ht="52.8" x14ac:dyDescent="0.25">
      <c r="A32" s="367" t="s">
        <v>60</v>
      </c>
      <c r="B32" s="367" t="s">
        <v>487</v>
      </c>
      <c r="C32" s="82" t="s">
        <v>488</v>
      </c>
      <c r="D32" s="368">
        <v>45690</v>
      </c>
      <c r="E32" s="368">
        <v>46021</v>
      </c>
      <c r="F32" s="367" t="s">
        <v>470</v>
      </c>
      <c r="G32" s="357" t="s">
        <v>489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</row>
    <row r="33" spans="1:19" s="33" customFormat="1" ht="26.4" x14ac:dyDescent="0.25">
      <c r="A33" s="367" t="s">
        <v>60</v>
      </c>
      <c r="B33" s="367" t="s">
        <v>490</v>
      </c>
      <c r="C33" s="82" t="s">
        <v>452</v>
      </c>
      <c r="D33" s="368">
        <v>45992</v>
      </c>
      <c r="E33" s="368">
        <v>46022</v>
      </c>
      <c r="F33" s="367" t="s">
        <v>470</v>
      </c>
      <c r="G33" s="357" t="s">
        <v>476</v>
      </c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</row>
    <row r="34" spans="1:19" s="33" customFormat="1" ht="26.4" x14ac:dyDescent="0.25">
      <c r="A34" s="367" t="s">
        <v>60</v>
      </c>
      <c r="B34" s="367" t="s">
        <v>491</v>
      </c>
      <c r="C34" s="82" t="s">
        <v>452</v>
      </c>
      <c r="D34" s="368">
        <v>45717</v>
      </c>
      <c r="E34" s="368">
        <v>45381</v>
      </c>
      <c r="F34" s="367" t="s">
        <v>470</v>
      </c>
      <c r="G34" s="357" t="s">
        <v>492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</row>
    <row r="35" spans="1:19" s="33" customFormat="1" ht="26.4" x14ac:dyDescent="0.25">
      <c r="A35" s="367" t="s">
        <v>60</v>
      </c>
      <c r="B35" s="367" t="s">
        <v>493</v>
      </c>
      <c r="C35" s="82" t="s">
        <v>452</v>
      </c>
      <c r="D35" s="368">
        <v>45870</v>
      </c>
      <c r="E35" s="368">
        <v>45534</v>
      </c>
      <c r="F35" s="367" t="s">
        <v>470</v>
      </c>
      <c r="G35" s="357" t="s">
        <v>492</v>
      </c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</row>
    <row r="36" spans="1:19" s="33" customFormat="1" ht="26.4" x14ac:dyDescent="0.25">
      <c r="A36" s="367" t="s">
        <v>60</v>
      </c>
      <c r="B36" s="367" t="s">
        <v>494</v>
      </c>
      <c r="C36" s="82" t="s">
        <v>452</v>
      </c>
      <c r="D36" s="368">
        <v>45658</v>
      </c>
      <c r="E36" s="368">
        <v>45687</v>
      </c>
      <c r="F36" s="367" t="s">
        <v>470</v>
      </c>
      <c r="G36" s="357" t="s">
        <v>489</v>
      </c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</row>
    <row r="37" spans="1:19" s="33" customFormat="1" ht="26.4" x14ac:dyDescent="0.25">
      <c r="A37" s="367" t="s">
        <v>60</v>
      </c>
      <c r="B37" s="367" t="s">
        <v>495</v>
      </c>
      <c r="C37" s="82" t="s">
        <v>452</v>
      </c>
      <c r="D37" s="368">
        <v>45659</v>
      </c>
      <c r="E37" s="368">
        <v>46003</v>
      </c>
      <c r="F37" s="367" t="s">
        <v>470</v>
      </c>
      <c r="G37" s="357" t="s">
        <v>489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</row>
    <row r="38" spans="1:19" s="33" customFormat="1" ht="26.4" x14ac:dyDescent="0.25">
      <c r="A38" s="367" t="s">
        <v>60</v>
      </c>
      <c r="B38" s="367" t="s">
        <v>496</v>
      </c>
      <c r="C38" s="82" t="s">
        <v>452</v>
      </c>
      <c r="D38" s="368">
        <v>45690</v>
      </c>
      <c r="E38" s="368">
        <v>46022</v>
      </c>
      <c r="F38" s="367" t="s">
        <v>470</v>
      </c>
      <c r="G38" s="357" t="s">
        <v>489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</row>
    <row r="39" spans="1:19" s="33" customFormat="1" ht="26.4" x14ac:dyDescent="0.25">
      <c r="A39" s="367" t="s">
        <v>60</v>
      </c>
      <c r="B39" s="367" t="s">
        <v>497</v>
      </c>
      <c r="C39" s="82" t="s">
        <v>452</v>
      </c>
      <c r="D39" s="368">
        <v>45717</v>
      </c>
      <c r="E39" s="368">
        <v>45746</v>
      </c>
      <c r="F39" s="367" t="s">
        <v>470</v>
      </c>
      <c r="G39" s="357" t="s">
        <v>489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</row>
    <row r="40" spans="1:19" s="33" customFormat="1" ht="26.4" x14ac:dyDescent="0.25">
      <c r="A40" s="367" t="s">
        <v>60</v>
      </c>
      <c r="B40" s="367" t="s">
        <v>498</v>
      </c>
      <c r="C40" s="82" t="s">
        <v>452</v>
      </c>
      <c r="D40" s="368">
        <v>45870</v>
      </c>
      <c r="E40" s="368">
        <v>45900</v>
      </c>
      <c r="F40" s="367" t="s">
        <v>470</v>
      </c>
      <c r="G40" s="357" t="s">
        <v>489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</row>
    <row r="41" spans="1:19" s="33" customFormat="1" ht="26.4" x14ac:dyDescent="0.25">
      <c r="A41" s="367" t="s">
        <v>60</v>
      </c>
      <c r="B41" s="367" t="s">
        <v>499</v>
      </c>
      <c r="C41" s="82" t="s">
        <v>452</v>
      </c>
      <c r="D41" s="368">
        <v>45870</v>
      </c>
      <c r="E41" s="368">
        <v>45900</v>
      </c>
      <c r="F41" s="367" t="s">
        <v>470</v>
      </c>
      <c r="G41" s="357" t="s">
        <v>489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</row>
    <row r="42" spans="1:19" s="33" customFormat="1" ht="26.4" x14ac:dyDescent="0.25">
      <c r="A42" s="367" t="s">
        <v>60</v>
      </c>
      <c r="B42" s="367" t="s">
        <v>500</v>
      </c>
      <c r="C42" s="82" t="s">
        <v>452</v>
      </c>
      <c r="D42" s="368">
        <v>45901</v>
      </c>
      <c r="E42" s="368">
        <v>45930</v>
      </c>
      <c r="F42" s="367" t="s">
        <v>470</v>
      </c>
      <c r="G42" s="357" t="s">
        <v>489</v>
      </c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</row>
    <row r="43" spans="1:19" s="33" customFormat="1" ht="52.8" x14ac:dyDescent="0.25">
      <c r="A43" s="367" t="s">
        <v>60</v>
      </c>
      <c r="B43" s="367" t="s">
        <v>501</v>
      </c>
      <c r="C43" s="82" t="s">
        <v>488</v>
      </c>
      <c r="D43" s="368">
        <v>45717</v>
      </c>
      <c r="E43" s="368">
        <v>45746</v>
      </c>
      <c r="F43" s="367" t="s">
        <v>502</v>
      </c>
      <c r="G43" s="357" t="s">
        <v>503</v>
      </c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</row>
    <row r="44" spans="1:19" s="33" customFormat="1" ht="52.8" x14ac:dyDescent="0.25">
      <c r="A44" s="367" t="s">
        <v>60</v>
      </c>
      <c r="B44" s="367" t="s">
        <v>504</v>
      </c>
      <c r="C44" s="82" t="s">
        <v>488</v>
      </c>
      <c r="D44" s="368">
        <v>45778</v>
      </c>
      <c r="E44" s="368">
        <v>45807</v>
      </c>
      <c r="F44" s="367" t="s">
        <v>502</v>
      </c>
      <c r="G44" s="357" t="s">
        <v>503</v>
      </c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</row>
    <row r="45" spans="1:19" s="33" customFormat="1" ht="52.8" x14ac:dyDescent="0.25">
      <c r="A45" s="367" t="s">
        <v>60</v>
      </c>
      <c r="B45" s="367" t="s">
        <v>505</v>
      </c>
      <c r="C45" s="82" t="s">
        <v>488</v>
      </c>
      <c r="D45" s="368">
        <v>45809</v>
      </c>
      <c r="E45" s="368">
        <v>45838</v>
      </c>
      <c r="F45" s="367" t="s">
        <v>502</v>
      </c>
      <c r="G45" s="357" t="s">
        <v>503</v>
      </c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</row>
    <row r="46" spans="1:19" s="33" customFormat="1" ht="52.8" x14ac:dyDescent="0.25">
      <c r="A46" s="367" t="s">
        <v>60</v>
      </c>
      <c r="B46" s="367" t="s">
        <v>506</v>
      </c>
      <c r="C46" s="82" t="s">
        <v>488</v>
      </c>
      <c r="D46" s="368">
        <v>45901</v>
      </c>
      <c r="E46" s="368">
        <v>45930</v>
      </c>
      <c r="F46" s="367" t="s">
        <v>502</v>
      </c>
      <c r="G46" s="357" t="s">
        <v>503</v>
      </c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</row>
    <row r="47" spans="1:19" s="33" customFormat="1" ht="26.4" x14ac:dyDescent="0.25">
      <c r="A47" s="367" t="s">
        <v>60</v>
      </c>
      <c r="B47" s="367" t="s">
        <v>507</v>
      </c>
      <c r="C47" s="82" t="s">
        <v>452</v>
      </c>
      <c r="D47" s="368">
        <v>45809</v>
      </c>
      <c r="E47" s="368">
        <v>45838</v>
      </c>
      <c r="F47" s="367" t="s">
        <v>470</v>
      </c>
      <c r="G47" s="357" t="s">
        <v>476</v>
      </c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</row>
    <row r="48" spans="1:19" s="33" customFormat="1" ht="26.4" x14ac:dyDescent="0.25">
      <c r="A48" s="367" t="s">
        <v>60</v>
      </c>
      <c r="B48" s="367" t="s">
        <v>508</v>
      </c>
      <c r="C48" s="82" t="s">
        <v>452</v>
      </c>
      <c r="D48" s="368">
        <v>45962</v>
      </c>
      <c r="E48" s="368">
        <v>45991</v>
      </c>
      <c r="F48" s="367" t="s">
        <v>470</v>
      </c>
      <c r="G48" s="357" t="s">
        <v>476</v>
      </c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</row>
    <row r="49" spans="1:19" s="33" customFormat="1" ht="52.8" x14ac:dyDescent="0.25">
      <c r="A49" s="367" t="s">
        <v>60</v>
      </c>
      <c r="B49" s="367" t="s">
        <v>509</v>
      </c>
      <c r="C49" s="82" t="s">
        <v>452</v>
      </c>
      <c r="D49" s="368">
        <v>45748</v>
      </c>
      <c r="E49" s="368">
        <v>45777</v>
      </c>
      <c r="F49" s="367" t="s">
        <v>470</v>
      </c>
      <c r="G49" s="357" t="s">
        <v>473</v>
      </c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</row>
    <row r="50" spans="1:19" s="33" customFormat="1" ht="52.8" x14ac:dyDescent="0.25">
      <c r="A50" s="367" t="s">
        <v>60</v>
      </c>
      <c r="B50" s="367" t="s">
        <v>510</v>
      </c>
      <c r="C50" s="82" t="s">
        <v>452</v>
      </c>
      <c r="D50" s="368">
        <v>45839</v>
      </c>
      <c r="E50" s="368">
        <v>45868</v>
      </c>
      <c r="F50" s="367" t="s">
        <v>470</v>
      </c>
      <c r="G50" s="357" t="s">
        <v>473</v>
      </c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</row>
    <row r="51" spans="1:19" s="33" customFormat="1" ht="52.8" x14ac:dyDescent="0.25">
      <c r="A51" s="367" t="s">
        <v>60</v>
      </c>
      <c r="B51" s="369" t="s">
        <v>511</v>
      </c>
      <c r="C51" s="82" t="s">
        <v>452</v>
      </c>
      <c r="D51" s="368">
        <v>45778</v>
      </c>
      <c r="E51" s="368">
        <v>45807</v>
      </c>
      <c r="F51" s="367" t="s">
        <v>512</v>
      </c>
      <c r="G51" s="357" t="s">
        <v>473</v>
      </c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</row>
    <row r="52" spans="1:19" s="33" customFormat="1" ht="52.8" x14ac:dyDescent="0.25">
      <c r="A52" s="367" t="s">
        <v>60</v>
      </c>
      <c r="B52" s="369" t="s">
        <v>513</v>
      </c>
      <c r="C52" s="82" t="s">
        <v>452</v>
      </c>
      <c r="D52" s="368">
        <v>45839</v>
      </c>
      <c r="E52" s="368">
        <v>45868</v>
      </c>
      <c r="F52" s="367" t="s">
        <v>512</v>
      </c>
      <c r="G52" s="357" t="s">
        <v>473</v>
      </c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</row>
    <row r="53" spans="1:19" s="33" customFormat="1" ht="52.8" x14ac:dyDescent="0.25">
      <c r="A53" s="367" t="s">
        <v>60</v>
      </c>
      <c r="B53" s="367" t="s">
        <v>514</v>
      </c>
      <c r="C53" s="82" t="s">
        <v>452</v>
      </c>
      <c r="D53" s="368">
        <v>45748</v>
      </c>
      <c r="E53" s="368">
        <v>45777</v>
      </c>
      <c r="F53" s="367" t="s">
        <v>512</v>
      </c>
      <c r="G53" s="357" t="s">
        <v>489</v>
      </c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</row>
    <row r="54" spans="1:19" s="33" customFormat="1" ht="52.8" x14ac:dyDescent="0.25">
      <c r="A54" s="367" t="s">
        <v>60</v>
      </c>
      <c r="B54" s="367" t="s">
        <v>515</v>
      </c>
      <c r="C54" s="82" t="s">
        <v>452</v>
      </c>
      <c r="D54" s="368">
        <v>45870</v>
      </c>
      <c r="E54" s="368">
        <v>45899</v>
      </c>
      <c r="F54" s="367" t="s">
        <v>512</v>
      </c>
      <c r="G54" s="357" t="s">
        <v>489</v>
      </c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</row>
    <row r="55" spans="1:19" s="33" customFormat="1" ht="52.8" x14ac:dyDescent="0.25">
      <c r="A55" s="367" t="s">
        <v>60</v>
      </c>
      <c r="B55" s="367" t="s">
        <v>516</v>
      </c>
      <c r="C55" s="82" t="s">
        <v>452</v>
      </c>
      <c r="D55" s="368">
        <v>45658</v>
      </c>
      <c r="E55" s="368">
        <v>45687</v>
      </c>
      <c r="F55" s="367" t="s">
        <v>512</v>
      </c>
      <c r="G55" s="357" t="s">
        <v>517</v>
      </c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</row>
    <row r="56" spans="1:19" s="33" customFormat="1" ht="52.8" x14ac:dyDescent="0.25">
      <c r="A56" s="367" t="s">
        <v>60</v>
      </c>
      <c r="B56" s="367" t="s">
        <v>518</v>
      </c>
      <c r="C56" s="82" t="s">
        <v>452</v>
      </c>
      <c r="D56" s="368">
        <v>45901</v>
      </c>
      <c r="E56" s="368">
        <v>45930</v>
      </c>
      <c r="F56" s="367" t="s">
        <v>512</v>
      </c>
      <c r="G56" s="357" t="s">
        <v>517</v>
      </c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3" customFormat="1" ht="52.8" x14ac:dyDescent="0.25">
      <c r="A57" s="367" t="s">
        <v>60</v>
      </c>
      <c r="B57" s="367" t="s">
        <v>519</v>
      </c>
      <c r="C57" s="82" t="s">
        <v>452</v>
      </c>
      <c r="D57" s="368">
        <v>45931</v>
      </c>
      <c r="E57" s="368">
        <v>45961</v>
      </c>
      <c r="F57" s="367" t="s">
        <v>512</v>
      </c>
      <c r="G57" s="357" t="s">
        <v>489</v>
      </c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</row>
    <row r="58" spans="1:19" s="33" customFormat="1" ht="26.4" x14ac:dyDescent="0.25">
      <c r="A58" s="367" t="s">
        <v>60</v>
      </c>
      <c r="B58" s="367" t="s">
        <v>520</v>
      </c>
      <c r="C58" s="82" t="s">
        <v>452</v>
      </c>
      <c r="D58" s="368">
        <v>45839</v>
      </c>
      <c r="E58" s="368">
        <v>45868</v>
      </c>
      <c r="F58" s="367" t="s">
        <v>470</v>
      </c>
      <c r="G58" s="357" t="s">
        <v>473</v>
      </c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</row>
    <row r="59" spans="1:19" s="33" customFormat="1" ht="26.4" x14ac:dyDescent="0.25">
      <c r="A59" s="367" t="s">
        <v>60</v>
      </c>
      <c r="B59" s="367" t="s">
        <v>521</v>
      </c>
      <c r="C59" s="82" t="s">
        <v>452</v>
      </c>
      <c r="D59" s="368">
        <v>45901</v>
      </c>
      <c r="E59" s="368">
        <v>45930</v>
      </c>
      <c r="F59" s="367" t="s">
        <v>470</v>
      </c>
      <c r="G59" s="357" t="s">
        <v>473</v>
      </c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</row>
    <row r="60" spans="1:19" s="33" customFormat="1" ht="26.4" x14ac:dyDescent="0.25">
      <c r="A60" s="367" t="s">
        <v>60</v>
      </c>
      <c r="B60" s="367" t="s">
        <v>522</v>
      </c>
      <c r="C60" s="82" t="s">
        <v>452</v>
      </c>
      <c r="D60" s="368">
        <v>45962</v>
      </c>
      <c r="E60" s="368">
        <v>45991</v>
      </c>
      <c r="F60" s="367" t="s">
        <v>470</v>
      </c>
      <c r="G60" s="357" t="s">
        <v>473</v>
      </c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</row>
    <row r="61" spans="1:19" s="33" customFormat="1" ht="26.4" x14ac:dyDescent="0.25">
      <c r="A61" s="367" t="s">
        <v>60</v>
      </c>
      <c r="B61" s="367" t="s">
        <v>523</v>
      </c>
      <c r="C61" s="82" t="s">
        <v>452</v>
      </c>
      <c r="D61" s="368">
        <v>45809</v>
      </c>
      <c r="E61" s="368">
        <v>45838</v>
      </c>
      <c r="F61" s="367" t="s">
        <v>470</v>
      </c>
      <c r="G61" s="357" t="s">
        <v>473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</row>
    <row r="62" spans="1:19" s="33" customFormat="1" ht="26.4" x14ac:dyDescent="0.25">
      <c r="A62" s="367" t="s">
        <v>60</v>
      </c>
      <c r="B62" s="367" t="s">
        <v>524</v>
      </c>
      <c r="C62" s="82" t="s">
        <v>452</v>
      </c>
      <c r="D62" s="368">
        <v>45870</v>
      </c>
      <c r="E62" s="368">
        <v>45899</v>
      </c>
      <c r="F62" s="367" t="s">
        <v>470</v>
      </c>
      <c r="G62" s="357" t="s">
        <v>473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3" customFormat="1" ht="26.4" x14ac:dyDescent="0.25">
      <c r="A63" s="367" t="s">
        <v>60</v>
      </c>
      <c r="B63" s="367" t="s">
        <v>525</v>
      </c>
      <c r="C63" s="82" t="s">
        <v>452</v>
      </c>
      <c r="D63" s="368">
        <v>45901</v>
      </c>
      <c r="E63" s="368">
        <v>45930</v>
      </c>
      <c r="F63" s="367" t="s">
        <v>470</v>
      </c>
      <c r="G63" s="357" t="s">
        <v>473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</row>
    <row r="64" spans="1:19" s="33" customFormat="1" ht="26.4" x14ac:dyDescent="0.25">
      <c r="A64" s="367" t="s">
        <v>60</v>
      </c>
      <c r="B64" s="367" t="s">
        <v>526</v>
      </c>
      <c r="C64" s="82" t="s">
        <v>452</v>
      </c>
      <c r="D64" s="368">
        <v>45931</v>
      </c>
      <c r="E64" s="368">
        <v>45960</v>
      </c>
      <c r="F64" s="367" t="s">
        <v>470</v>
      </c>
      <c r="G64" s="357" t="s">
        <v>473</v>
      </c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</row>
    <row r="65" spans="1:19" s="33" customFormat="1" ht="26.4" x14ac:dyDescent="0.25">
      <c r="A65" s="367" t="s">
        <v>60</v>
      </c>
      <c r="B65" s="367" t="s">
        <v>526</v>
      </c>
      <c r="C65" s="82" t="s">
        <v>452</v>
      </c>
      <c r="D65" s="368">
        <v>45962</v>
      </c>
      <c r="E65" s="368">
        <v>45991</v>
      </c>
      <c r="F65" s="367" t="s">
        <v>470</v>
      </c>
      <c r="G65" s="357" t="s">
        <v>473</v>
      </c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</row>
    <row r="66" spans="1:19" s="33" customFormat="1" ht="26.4" x14ac:dyDescent="0.25">
      <c r="A66" s="367" t="s">
        <v>60</v>
      </c>
      <c r="B66" s="367" t="s">
        <v>527</v>
      </c>
      <c r="C66" s="82" t="s">
        <v>452</v>
      </c>
      <c r="D66" s="368">
        <v>45809</v>
      </c>
      <c r="E66" s="368">
        <v>45838</v>
      </c>
      <c r="F66" s="367" t="s">
        <v>470</v>
      </c>
      <c r="G66" s="357" t="s">
        <v>489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</row>
    <row r="67" spans="1:19" s="33" customFormat="1" ht="26.4" x14ac:dyDescent="0.25">
      <c r="A67" s="367" t="s">
        <v>60</v>
      </c>
      <c r="B67" s="367" t="s">
        <v>528</v>
      </c>
      <c r="C67" s="82" t="s">
        <v>452</v>
      </c>
      <c r="D67" s="368">
        <v>45962</v>
      </c>
      <c r="E67" s="368">
        <v>45991</v>
      </c>
      <c r="F67" s="367" t="s">
        <v>470</v>
      </c>
      <c r="G67" s="357" t="s">
        <v>489</v>
      </c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3" customFormat="1" ht="26.4" x14ac:dyDescent="0.25">
      <c r="A68" s="367" t="s">
        <v>60</v>
      </c>
      <c r="B68" s="367" t="s">
        <v>529</v>
      </c>
      <c r="C68" s="82" t="s">
        <v>452</v>
      </c>
      <c r="D68" s="368">
        <v>45809</v>
      </c>
      <c r="E68" s="368">
        <v>45838</v>
      </c>
      <c r="F68" s="367" t="s">
        <v>470</v>
      </c>
      <c r="G68" s="357" t="s">
        <v>476</v>
      </c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</row>
    <row r="69" spans="1:19" s="33" customFormat="1" ht="26.4" x14ac:dyDescent="0.25">
      <c r="A69" s="367" t="s">
        <v>60</v>
      </c>
      <c r="B69" s="367" t="s">
        <v>530</v>
      </c>
      <c r="C69" s="82" t="s">
        <v>452</v>
      </c>
      <c r="D69" s="368">
        <v>45931</v>
      </c>
      <c r="E69" s="368">
        <v>45960</v>
      </c>
      <c r="F69" s="367" t="s">
        <v>470</v>
      </c>
      <c r="G69" s="357" t="s">
        <v>476</v>
      </c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</row>
    <row r="70" spans="1:19" s="33" customFormat="1" ht="26.4" x14ac:dyDescent="0.25">
      <c r="A70" s="367" t="s">
        <v>60</v>
      </c>
      <c r="B70" s="367" t="s">
        <v>531</v>
      </c>
      <c r="C70" s="82" t="s">
        <v>452</v>
      </c>
      <c r="D70" s="368">
        <v>45931</v>
      </c>
      <c r="E70" s="368">
        <v>45931</v>
      </c>
      <c r="F70" s="367" t="s">
        <v>470</v>
      </c>
      <c r="G70" s="357" t="s">
        <v>473</v>
      </c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</row>
    <row r="71" spans="1:19" s="33" customFormat="1" ht="39.6" x14ac:dyDescent="0.25">
      <c r="A71" s="367" t="s">
        <v>60</v>
      </c>
      <c r="B71" s="367" t="s">
        <v>532</v>
      </c>
      <c r="C71" s="82" t="s">
        <v>452</v>
      </c>
      <c r="D71" s="368">
        <v>45717</v>
      </c>
      <c r="E71" s="368">
        <v>45746</v>
      </c>
      <c r="F71" s="367" t="s">
        <v>470</v>
      </c>
      <c r="G71" s="357" t="s">
        <v>473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</row>
    <row r="72" spans="1:19" s="33" customFormat="1" ht="39.6" x14ac:dyDescent="0.25">
      <c r="A72" s="367" t="s">
        <v>60</v>
      </c>
      <c r="B72" s="367" t="s">
        <v>533</v>
      </c>
      <c r="C72" s="82" t="s">
        <v>452</v>
      </c>
      <c r="D72" s="368">
        <v>45839</v>
      </c>
      <c r="E72" s="368">
        <v>45868</v>
      </c>
      <c r="F72" s="367" t="s">
        <v>470</v>
      </c>
      <c r="G72" s="357" t="s">
        <v>473</v>
      </c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</row>
    <row r="73" spans="1:19" s="33" customFormat="1" ht="39.6" x14ac:dyDescent="0.25">
      <c r="A73" s="367" t="s">
        <v>60</v>
      </c>
      <c r="B73" s="367" t="s">
        <v>534</v>
      </c>
      <c r="C73" s="82" t="s">
        <v>452</v>
      </c>
      <c r="D73" s="368">
        <v>45931</v>
      </c>
      <c r="E73" s="368">
        <v>45960</v>
      </c>
      <c r="F73" s="367" t="s">
        <v>470</v>
      </c>
      <c r="G73" s="357" t="s">
        <v>473</v>
      </c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</row>
    <row r="74" spans="1:19" s="33" customFormat="1" ht="26.4" x14ac:dyDescent="0.25">
      <c r="A74" s="367" t="s">
        <v>60</v>
      </c>
      <c r="B74" s="367" t="s">
        <v>535</v>
      </c>
      <c r="C74" s="82" t="s">
        <v>452</v>
      </c>
      <c r="D74" s="368">
        <v>45658</v>
      </c>
      <c r="E74" s="368">
        <v>46021</v>
      </c>
      <c r="F74" s="367" t="s">
        <v>470</v>
      </c>
      <c r="G74" s="357" t="s">
        <v>536</v>
      </c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</row>
    <row r="75" spans="1:19" s="33" customFormat="1" ht="26.4" x14ac:dyDescent="0.25">
      <c r="A75" s="367" t="s">
        <v>60</v>
      </c>
      <c r="B75" s="367" t="s">
        <v>537</v>
      </c>
      <c r="C75" s="82" t="s">
        <v>452</v>
      </c>
      <c r="D75" s="368">
        <v>45689</v>
      </c>
      <c r="E75" s="370" t="s">
        <v>456</v>
      </c>
      <c r="F75" s="367" t="s">
        <v>470</v>
      </c>
      <c r="G75" s="357" t="s">
        <v>536</v>
      </c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</row>
    <row r="76" spans="1:19" s="33" customFormat="1" ht="26.4" x14ac:dyDescent="0.25">
      <c r="A76" s="367" t="s">
        <v>60</v>
      </c>
      <c r="B76" s="367" t="s">
        <v>538</v>
      </c>
      <c r="C76" s="82" t="s">
        <v>452</v>
      </c>
      <c r="D76" s="368">
        <v>45870</v>
      </c>
      <c r="E76" s="371">
        <v>45899</v>
      </c>
      <c r="F76" s="367" t="s">
        <v>470</v>
      </c>
      <c r="G76" s="357" t="s">
        <v>473</v>
      </c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</row>
    <row r="77" spans="1:19" s="33" customFormat="1" ht="26.4" x14ac:dyDescent="0.25">
      <c r="A77" s="367" t="s">
        <v>60</v>
      </c>
      <c r="B77" s="367" t="s">
        <v>539</v>
      </c>
      <c r="C77" s="82" t="s">
        <v>452</v>
      </c>
      <c r="D77" s="368">
        <v>45870</v>
      </c>
      <c r="E77" s="371">
        <v>45899</v>
      </c>
      <c r="F77" s="367" t="s">
        <v>470</v>
      </c>
      <c r="G77" s="357" t="s">
        <v>473</v>
      </c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</row>
    <row r="78" spans="1:19" s="33" customFormat="1" ht="26.4" x14ac:dyDescent="0.25">
      <c r="A78" s="367" t="s">
        <v>60</v>
      </c>
      <c r="B78" s="367" t="s">
        <v>540</v>
      </c>
      <c r="C78" s="82" t="s">
        <v>452</v>
      </c>
      <c r="D78" s="368">
        <v>45748</v>
      </c>
      <c r="E78" s="371">
        <v>45777</v>
      </c>
      <c r="F78" s="367" t="s">
        <v>470</v>
      </c>
      <c r="G78" s="357" t="s">
        <v>473</v>
      </c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</row>
    <row r="79" spans="1:19" s="33" customFormat="1" ht="26.4" x14ac:dyDescent="0.25">
      <c r="A79" s="367" t="s">
        <v>60</v>
      </c>
      <c r="B79" s="367" t="s">
        <v>540</v>
      </c>
      <c r="C79" s="82" t="s">
        <v>452</v>
      </c>
      <c r="D79" s="368">
        <v>45931</v>
      </c>
      <c r="E79" s="371">
        <v>45960</v>
      </c>
      <c r="F79" s="367" t="s">
        <v>470</v>
      </c>
      <c r="G79" s="357" t="s">
        <v>473</v>
      </c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</row>
    <row r="80" spans="1:19" s="33" customFormat="1" ht="26.4" x14ac:dyDescent="0.25">
      <c r="A80" s="367" t="s">
        <v>60</v>
      </c>
      <c r="B80" s="367" t="s">
        <v>541</v>
      </c>
      <c r="C80" s="82" t="s">
        <v>452</v>
      </c>
      <c r="D80" s="368">
        <v>45962</v>
      </c>
      <c r="E80" s="371">
        <v>46021</v>
      </c>
      <c r="F80" s="367" t="s">
        <v>470</v>
      </c>
      <c r="G80" s="357" t="s">
        <v>473</v>
      </c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</row>
    <row r="81" spans="1:19" s="33" customFormat="1" ht="26.4" x14ac:dyDescent="0.25">
      <c r="A81" s="367" t="s">
        <v>60</v>
      </c>
      <c r="B81" s="367" t="s">
        <v>542</v>
      </c>
      <c r="C81" s="82" t="s">
        <v>452</v>
      </c>
      <c r="D81" s="368">
        <v>45962</v>
      </c>
      <c r="E81" s="371">
        <v>46021</v>
      </c>
      <c r="F81" s="367" t="s">
        <v>470</v>
      </c>
      <c r="G81" s="357" t="s">
        <v>473</v>
      </c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</row>
    <row r="82" spans="1:19" s="33" customFormat="1" ht="52.8" x14ac:dyDescent="0.25">
      <c r="A82" s="367" t="s">
        <v>60</v>
      </c>
      <c r="B82" s="367" t="s">
        <v>543</v>
      </c>
      <c r="C82" s="82" t="s">
        <v>452</v>
      </c>
      <c r="D82" s="354">
        <v>45717</v>
      </c>
      <c r="E82" s="372">
        <v>45746</v>
      </c>
      <c r="F82" s="356" t="s">
        <v>544</v>
      </c>
      <c r="G82" s="357" t="s">
        <v>545</v>
      </c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</row>
    <row r="83" spans="1:19" s="33" customFormat="1" ht="26.4" x14ac:dyDescent="0.25">
      <c r="A83" s="373" t="s">
        <v>60</v>
      </c>
      <c r="B83" s="373" t="s">
        <v>546</v>
      </c>
      <c r="C83" s="374" t="s">
        <v>452</v>
      </c>
      <c r="D83" s="375">
        <v>45689</v>
      </c>
      <c r="E83" s="376" t="s">
        <v>456</v>
      </c>
      <c r="F83" s="362" t="s">
        <v>544</v>
      </c>
      <c r="G83" s="377" t="s">
        <v>547</v>
      </c>
      <c r="H83" s="374"/>
      <c r="I83" s="374"/>
      <c r="J83" s="374"/>
      <c r="K83" s="374"/>
      <c r="L83" s="374"/>
      <c r="M83" s="374"/>
      <c r="N83" s="374"/>
      <c r="O83" s="374"/>
      <c r="P83" s="374"/>
      <c r="Q83" s="374"/>
      <c r="R83" s="374"/>
      <c r="S83" s="374"/>
    </row>
    <row r="84" spans="1:19" s="33" customFormat="1" ht="26.4" x14ac:dyDescent="0.25">
      <c r="A84" s="367" t="s">
        <v>60</v>
      </c>
      <c r="B84" s="378" t="s">
        <v>548</v>
      </c>
      <c r="C84" s="82" t="s">
        <v>452</v>
      </c>
      <c r="D84" s="368">
        <v>45748</v>
      </c>
      <c r="E84" s="368">
        <v>45777</v>
      </c>
      <c r="F84" s="367" t="s">
        <v>544</v>
      </c>
      <c r="G84" s="367" t="s">
        <v>547</v>
      </c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</row>
    <row r="85" spans="1:19" s="33" customFormat="1" ht="26.4" x14ac:dyDescent="0.25">
      <c r="A85" s="367" t="s">
        <v>60</v>
      </c>
      <c r="B85" s="367" t="s">
        <v>549</v>
      </c>
      <c r="C85" s="82" t="s">
        <v>452</v>
      </c>
      <c r="D85" s="368">
        <v>45809</v>
      </c>
      <c r="E85" s="368">
        <v>45838</v>
      </c>
      <c r="F85" s="367" t="s">
        <v>544</v>
      </c>
      <c r="G85" s="367" t="s">
        <v>547</v>
      </c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</row>
    <row r="86" spans="1:19" s="33" customFormat="1" ht="26.4" x14ac:dyDescent="0.25">
      <c r="A86" s="379" t="s">
        <v>60</v>
      </c>
      <c r="B86" s="379" t="s">
        <v>550</v>
      </c>
      <c r="C86" s="380" t="s">
        <v>452</v>
      </c>
      <c r="D86" s="354">
        <v>45870</v>
      </c>
      <c r="E86" s="355">
        <v>45899</v>
      </c>
      <c r="F86" s="356" t="s">
        <v>544</v>
      </c>
      <c r="G86" s="357" t="s">
        <v>547</v>
      </c>
      <c r="H86" s="380"/>
      <c r="I86" s="380"/>
      <c r="J86" s="380"/>
      <c r="K86" s="380"/>
      <c r="L86" s="380"/>
      <c r="M86" s="380"/>
      <c r="N86" s="380"/>
      <c r="O86" s="380"/>
      <c r="P86" s="380"/>
      <c r="Q86" s="380"/>
      <c r="R86" s="380"/>
      <c r="S86" s="380"/>
    </row>
    <row r="87" spans="1:19" s="33" customFormat="1" ht="26.4" x14ac:dyDescent="0.25">
      <c r="A87" s="367" t="s">
        <v>60</v>
      </c>
      <c r="B87" s="367" t="s">
        <v>551</v>
      </c>
      <c r="C87" s="82" t="s">
        <v>452</v>
      </c>
      <c r="D87" s="381">
        <v>45931</v>
      </c>
      <c r="E87" s="360">
        <v>45960</v>
      </c>
      <c r="F87" s="359" t="s">
        <v>544</v>
      </c>
      <c r="G87" s="357" t="s">
        <v>547</v>
      </c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</row>
    <row r="88" spans="1:19" s="33" customFormat="1" ht="26.4" x14ac:dyDescent="0.25">
      <c r="A88" s="367" t="s">
        <v>60</v>
      </c>
      <c r="B88" s="367" t="s">
        <v>552</v>
      </c>
      <c r="C88" s="82" t="s">
        <v>452</v>
      </c>
      <c r="D88" s="381">
        <v>45992</v>
      </c>
      <c r="E88" s="360">
        <v>46021</v>
      </c>
      <c r="F88" s="359" t="s">
        <v>544</v>
      </c>
      <c r="G88" s="357" t="s">
        <v>547</v>
      </c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</row>
    <row r="89" spans="1:19" s="33" customFormat="1" ht="39.6" x14ac:dyDescent="0.25">
      <c r="A89" s="367" t="s">
        <v>60</v>
      </c>
      <c r="B89" s="367" t="s">
        <v>553</v>
      </c>
      <c r="C89" s="82" t="s">
        <v>452</v>
      </c>
      <c r="D89" s="381">
        <v>45717</v>
      </c>
      <c r="E89" s="360">
        <v>45746</v>
      </c>
      <c r="F89" s="359" t="s">
        <v>554</v>
      </c>
      <c r="G89" s="357" t="s">
        <v>547</v>
      </c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</row>
    <row r="90" spans="1:19" s="33" customFormat="1" ht="66" x14ac:dyDescent="0.25">
      <c r="A90" s="367" t="s">
        <v>60</v>
      </c>
      <c r="B90" s="367" t="s">
        <v>555</v>
      </c>
      <c r="C90" s="82" t="s">
        <v>452</v>
      </c>
      <c r="D90" s="381">
        <v>45690</v>
      </c>
      <c r="E90" s="360">
        <v>46021</v>
      </c>
      <c r="F90" s="359" t="s">
        <v>556</v>
      </c>
      <c r="G90" s="357" t="s">
        <v>547</v>
      </c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</row>
    <row r="91" spans="1:19" s="33" customFormat="1" ht="26.4" x14ac:dyDescent="0.25">
      <c r="A91" s="367" t="s">
        <v>60</v>
      </c>
      <c r="B91" s="367" t="s">
        <v>557</v>
      </c>
      <c r="C91" s="82" t="s">
        <v>452</v>
      </c>
      <c r="D91" s="381">
        <v>45690</v>
      </c>
      <c r="E91" s="360">
        <v>46021</v>
      </c>
      <c r="F91" s="359" t="s">
        <v>558</v>
      </c>
      <c r="G91" s="357" t="s">
        <v>547</v>
      </c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</row>
    <row r="92" spans="1:19" s="33" customFormat="1" ht="39.6" x14ac:dyDescent="0.25">
      <c r="A92" s="367" t="s">
        <v>60</v>
      </c>
      <c r="B92" s="367" t="s">
        <v>559</v>
      </c>
      <c r="C92" s="82" t="s">
        <v>452</v>
      </c>
      <c r="D92" s="381">
        <v>45690</v>
      </c>
      <c r="E92" s="360">
        <v>46021</v>
      </c>
      <c r="F92" s="359" t="s">
        <v>560</v>
      </c>
      <c r="G92" s="357" t="s">
        <v>561</v>
      </c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</row>
    <row r="93" spans="1:19" s="33" customFormat="1" ht="39.6" x14ac:dyDescent="0.25">
      <c r="A93" s="367" t="s">
        <v>60</v>
      </c>
      <c r="B93" s="367" t="s">
        <v>562</v>
      </c>
      <c r="C93" s="82" t="s">
        <v>452</v>
      </c>
      <c r="D93" s="381">
        <v>45809</v>
      </c>
      <c r="E93" s="360">
        <v>45868</v>
      </c>
      <c r="F93" s="359" t="s">
        <v>560</v>
      </c>
      <c r="G93" s="357" t="s">
        <v>561</v>
      </c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</row>
    <row r="94" spans="1:19" s="33" customFormat="1" ht="26.4" x14ac:dyDescent="0.25">
      <c r="A94" s="367" t="s">
        <v>60</v>
      </c>
      <c r="B94" s="367" t="s">
        <v>563</v>
      </c>
      <c r="C94" s="82" t="s">
        <v>452</v>
      </c>
      <c r="D94" s="360">
        <v>45690</v>
      </c>
      <c r="E94" s="360">
        <v>46021</v>
      </c>
      <c r="F94" s="359" t="s">
        <v>564</v>
      </c>
      <c r="G94" s="357" t="s">
        <v>547</v>
      </c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</row>
    <row r="95" spans="1:19" s="33" customFormat="1" ht="26.4" x14ac:dyDescent="0.25">
      <c r="A95" s="367" t="s">
        <v>60</v>
      </c>
      <c r="B95" s="367" t="s">
        <v>565</v>
      </c>
      <c r="C95" s="82" t="s">
        <v>452</v>
      </c>
      <c r="D95" s="360">
        <v>45690</v>
      </c>
      <c r="E95" s="360">
        <v>46021</v>
      </c>
      <c r="F95" s="359" t="s">
        <v>564</v>
      </c>
      <c r="G95" s="357" t="s">
        <v>547</v>
      </c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</row>
    <row r="96" spans="1:19" s="33" customFormat="1" ht="39.6" x14ac:dyDescent="0.25">
      <c r="A96" s="367" t="s">
        <v>60</v>
      </c>
      <c r="B96" s="367" t="s">
        <v>566</v>
      </c>
      <c r="C96" s="82" t="s">
        <v>452</v>
      </c>
      <c r="D96" s="360">
        <v>45690</v>
      </c>
      <c r="E96" s="360">
        <v>45690</v>
      </c>
      <c r="F96" s="359" t="s">
        <v>560</v>
      </c>
      <c r="G96" s="357" t="s">
        <v>547</v>
      </c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</row>
    <row r="97" spans="1:19" s="33" customFormat="1" ht="39.6" x14ac:dyDescent="0.25">
      <c r="A97" s="367" t="s">
        <v>60</v>
      </c>
      <c r="B97" s="367" t="s">
        <v>567</v>
      </c>
      <c r="C97" s="82" t="s">
        <v>452</v>
      </c>
      <c r="D97" s="360">
        <v>45690</v>
      </c>
      <c r="E97" s="360">
        <v>45690</v>
      </c>
      <c r="F97" s="359" t="s">
        <v>560</v>
      </c>
      <c r="G97" s="357" t="s">
        <v>547</v>
      </c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</row>
    <row r="98" spans="1:19" s="33" customFormat="1" ht="39.6" x14ac:dyDescent="0.25">
      <c r="A98" s="367" t="s">
        <v>60</v>
      </c>
      <c r="B98" s="367" t="s">
        <v>568</v>
      </c>
      <c r="C98" s="82" t="s">
        <v>452</v>
      </c>
      <c r="D98" s="360">
        <v>45778</v>
      </c>
      <c r="E98" s="360">
        <v>45807</v>
      </c>
      <c r="F98" s="359" t="s">
        <v>560</v>
      </c>
      <c r="G98" s="357" t="s">
        <v>547</v>
      </c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</row>
    <row r="99" spans="1:19" s="33" customFormat="1" ht="39.6" x14ac:dyDescent="0.25">
      <c r="A99" s="367" t="s">
        <v>60</v>
      </c>
      <c r="B99" s="367" t="s">
        <v>569</v>
      </c>
      <c r="C99" s="82" t="s">
        <v>452</v>
      </c>
      <c r="D99" s="360">
        <v>45870</v>
      </c>
      <c r="E99" s="360">
        <v>45899</v>
      </c>
      <c r="F99" s="359" t="s">
        <v>560</v>
      </c>
      <c r="G99" s="357" t="s">
        <v>547</v>
      </c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</row>
    <row r="100" spans="1:19" s="33" customFormat="1" ht="52.8" x14ac:dyDescent="0.25">
      <c r="A100" s="367" t="s">
        <v>60</v>
      </c>
      <c r="B100" s="367" t="s">
        <v>570</v>
      </c>
      <c r="C100" s="82" t="s">
        <v>452</v>
      </c>
      <c r="D100" s="360">
        <v>45717</v>
      </c>
      <c r="E100" s="360">
        <v>45746</v>
      </c>
      <c r="F100" s="359" t="s">
        <v>571</v>
      </c>
      <c r="G100" s="357" t="s">
        <v>547</v>
      </c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</row>
    <row r="101" spans="1:19" s="33" customFormat="1" ht="52.8" x14ac:dyDescent="0.25">
      <c r="A101" s="367" t="s">
        <v>60</v>
      </c>
      <c r="B101" s="367" t="s">
        <v>572</v>
      </c>
      <c r="C101" s="82" t="s">
        <v>452</v>
      </c>
      <c r="D101" s="360">
        <v>45717</v>
      </c>
      <c r="E101" s="360">
        <v>45746</v>
      </c>
      <c r="F101" s="359" t="s">
        <v>571</v>
      </c>
      <c r="G101" s="357" t="s">
        <v>547</v>
      </c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</row>
    <row r="102" spans="1:19" s="33" customFormat="1" ht="52.8" x14ac:dyDescent="0.25">
      <c r="A102" s="367" t="s">
        <v>60</v>
      </c>
      <c r="B102" s="367" t="s">
        <v>573</v>
      </c>
      <c r="C102" s="82" t="s">
        <v>452</v>
      </c>
      <c r="D102" s="360">
        <v>45809</v>
      </c>
      <c r="E102" s="360">
        <v>45838</v>
      </c>
      <c r="F102" s="359" t="s">
        <v>574</v>
      </c>
      <c r="G102" s="357" t="s">
        <v>547</v>
      </c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</row>
    <row r="103" spans="1:19" s="33" customFormat="1" ht="39.6" x14ac:dyDescent="0.25">
      <c r="A103" s="367" t="s">
        <v>60</v>
      </c>
      <c r="B103" s="367" t="s">
        <v>575</v>
      </c>
      <c r="C103" s="82" t="s">
        <v>452</v>
      </c>
      <c r="D103" s="360">
        <v>45690</v>
      </c>
      <c r="E103" s="360">
        <v>46021</v>
      </c>
      <c r="F103" s="359" t="s">
        <v>576</v>
      </c>
      <c r="G103" s="357" t="s">
        <v>547</v>
      </c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</row>
    <row r="104" spans="1:19" s="33" customFormat="1" ht="52.8" x14ac:dyDescent="0.25">
      <c r="A104" s="367" t="s">
        <v>60</v>
      </c>
      <c r="B104" s="367" t="s">
        <v>577</v>
      </c>
      <c r="C104" s="82" t="s">
        <v>452</v>
      </c>
      <c r="D104" s="360">
        <v>45748</v>
      </c>
      <c r="E104" s="360">
        <v>45777</v>
      </c>
      <c r="F104" s="359" t="s">
        <v>578</v>
      </c>
      <c r="G104" s="357" t="s">
        <v>547</v>
      </c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</row>
    <row r="105" spans="1:19" s="33" customFormat="1" ht="52.8" x14ac:dyDescent="0.25">
      <c r="A105" s="367" t="s">
        <v>60</v>
      </c>
      <c r="B105" s="367" t="s">
        <v>579</v>
      </c>
      <c r="C105" s="82" t="s">
        <v>452</v>
      </c>
      <c r="D105" s="360">
        <v>45778</v>
      </c>
      <c r="E105" s="360">
        <v>45807</v>
      </c>
      <c r="F105" s="359" t="s">
        <v>578</v>
      </c>
      <c r="G105" s="357" t="s">
        <v>547</v>
      </c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</row>
    <row r="106" spans="1:19" s="33" customFormat="1" ht="52.8" x14ac:dyDescent="0.25">
      <c r="A106" s="367" t="s">
        <v>60</v>
      </c>
      <c r="B106" s="367" t="s">
        <v>580</v>
      </c>
      <c r="C106" s="82" t="s">
        <v>452</v>
      </c>
      <c r="D106" s="360">
        <v>45809</v>
      </c>
      <c r="E106" s="360">
        <v>45838</v>
      </c>
      <c r="F106" s="359" t="s">
        <v>578</v>
      </c>
      <c r="G106" s="357" t="s">
        <v>547</v>
      </c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</row>
    <row r="107" spans="1:19" s="33" customFormat="1" ht="52.8" x14ac:dyDescent="0.25">
      <c r="A107" s="367" t="s">
        <v>60</v>
      </c>
      <c r="B107" s="367" t="s">
        <v>581</v>
      </c>
      <c r="C107" s="82" t="s">
        <v>452</v>
      </c>
      <c r="D107" s="360">
        <v>45839</v>
      </c>
      <c r="E107" s="360">
        <v>45868</v>
      </c>
      <c r="F107" s="359" t="s">
        <v>578</v>
      </c>
      <c r="G107" s="357" t="s">
        <v>547</v>
      </c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</row>
    <row r="108" spans="1:19" s="33" customFormat="1" ht="52.8" x14ac:dyDescent="0.25">
      <c r="A108" s="367" t="s">
        <v>60</v>
      </c>
      <c r="B108" s="367" t="s">
        <v>582</v>
      </c>
      <c r="C108" s="82" t="s">
        <v>452</v>
      </c>
      <c r="D108" s="360">
        <v>45870</v>
      </c>
      <c r="E108" s="360">
        <v>45899</v>
      </c>
      <c r="F108" s="359" t="s">
        <v>578</v>
      </c>
      <c r="G108" s="357" t="s">
        <v>547</v>
      </c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</row>
    <row r="109" spans="1:19" s="33" customFormat="1" ht="52.8" x14ac:dyDescent="0.25">
      <c r="A109" s="367" t="s">
        <v>60</v>
      </c>
      <c r="B109" s="367" t="s">
        <v>583</v>
      </c>
      <c r="C109" s="82" t="s">
        <v>452</v>
      </c>
      <c r="D109" s="360">
        <v>45931</v>
      </c>
      <c r="E109" s="360">
        <v>45960</v>
      </c>
      <c r="F109" s="359" t="s">
        <v>578</v>
      </c>
      <c r="G109" s="357" t="s">
        <v>547</v>
      </c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</row>
    <row r="110" spans="1:19" s="33" customFormat="1" ht="52.8" x14ac:dyDescent="0.25">
      <c r="A110" s="367" t="s">
        <v>60</v>
      </c>
      <c r="B110" s="367" t="s">
        <v>584</v>
      </c>
      <c r="C110" s="82" t="s">
        <v>452</v>
      </c>
      <c r="D110" s="360">
        <v>45992</v>
      </c>
      <c r="E110" s="360">
        <v>46021</v>
      </c>
      <c r="F110" s="359" t="s">
        <v>578</v>
      </c>
      <c r="G110" s="357" t="s">
        <v>547</v>
      </c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</row>
    <row r="111" spans="1:19" s="33" customFormat="1" ht="26.4" x14ac:dyDescent="0.25">
      <c r="A111" s="367" t="s">
        <v>60</v>
      </c>
      <c r="B111" s="367" t="s">
        <v>585</v>
      </c>
      <c r="C111" s="82" t="s">
        <v>452</v>
      </c>
      <c r="D111" s="360">
        <v>45690</v>
      </c>
      <c r="E111" s="360">
        <v>46021</v>
      </c>
      <c r="F111" s="359" t="s">
        <v>586</v>
      </c>
      <c r="G111" s="357" t="s">
        <v>547</v>
      </c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</row>
    <row r="112" spans="1:19" s="33" customFormat="1" ht="26.4" x14ac:dyDescent="0.25">
      <c r="A112" s="367" t="s">
        <v>60</v>
      </c>
      <c r="B112" s="367" t="s">
        <v>587</v>
      </c>
      <c r="C112" s="82" t="s">
        <v>452</v>
      </c>
      <c r="D112" s="360">
        <v>45690</v>
      </c>
      <c r="E112" s="360">
        <v>46021</v>
      </c>
      <c r="F112" s="359" t="s">
        <v>588</v>
      </c>
      <c r="G112" s="357" t="s">
        <v>547</v>
      </c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</row>
    <row r="113" spans="1:19" s="33" customFormat="1" ht="39.6" x14ac:dyDescent="0.25">
      <c r="A113" s="367" t="s">
        <v>60</v>
      </c>
      <c r="B113" s="367" t="s">
        <v>589</v>
      </c>
      <c r="C113" s="82" t="s">
        <v>452</v>
      </c>
      <c r="D113" s="360">
        <v>45690</v>
      </c>
      <c r="E113" s="361" t="s">
        <v>456</v>
      </c>
      <c r="F113" s="359" t="s">
        <v>590</v>
      </c>
      <c r="G113" s="357" t="s">
        <v>547</v>
      </c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</row>
    <row r="114" spans="1:19" s="33" customFormat="1" ht="26.4" x14ac:dyDescent="0.25">
      <c r="A114" s="367" t="s">
        <v>60</v>
      </c>
      <c r="B114" s="367" t="s">
        <v>591</v>
      </c>
      <c r="C114" s="82" t="s">
        <v>452</v>
      </c>
      <c r="D114" s="360">
        <v>45717</v>
      </c>
      <c r="E114" s="382">
        <v>45746</v>
      </c>
      <c r="F114" s="359" t="s">
        <v>590</v>
      </c>
      <c r="G114" s="357" t="s">
        <v>547</v>
      </c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</row>
    <row r="115" spans="1:19" s="33" customFormat="1" ht="26.4" x14ac:dyDescent="0.25">
      <c r="A115" s="367" t="s">
        <v>60</v>
      </c>
      <c r="B115" s="367" t="s">
        <v>592</v>
      </c>
      <c r="C115" s="82" t="s">
        <v>452</v>
      </c>
      <c r="D115" s="360">
        <v>45748</v>
      </c>
      <c r="E115" s="382">
        <v>45777</v>
      </c>
      <c r="F115" s="359" t="s">
        <v>590</v>
      </c>
      <c r="G115" s="357" t="s">
        <v>547</v>
      </c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</row>
    <row r="116" spans="1:19" s="33" customFormat="1" ht="66" x14ac:dyDescent="0.25">
      <c r="A116" s="367" t="s">
        <v>60</v>
      </c>
      <c r="B116" s="367" t="s">
        <v>593</v>
      </c>
      <c r="C116" s="82" t="s">
        <v>452</v>
      </c>
      <c r="D116" s="360">
        <v>45870</v>
      </c>
      <c r="E116" s="382">
        <v>45899</v>
      </c>
      <c r="F116" s="359" t="s">
        <v>594</v>
      </c>
      <c r="G116" s="357" t="s">
        <v>547</v>
      </c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</row>
    <row r="117" spans="1:19" s="33" customFormat="1" ht="26.4" x14ac:dyDescent="0.25">
      <c r="A117" s="367" t="s">
        <v>60</v>
      </c>
      <c r="B117" s="367" t="s">
        <v>595</v>
      </c>
      <c r="C117" s="82" t="s">
        <v>452</v>
      </c>
      <c r="D117" s="360">
        <v>45778</v>
      </c>
      <c r="E117" s="382">
        <v>45807</v>
      </c>
      <c r="F117" s="359" t="s">
        <v>596</v>
      </c>
      <c r="G117" s="357" t="s">
        <v>547</v>
      </c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</row>
    <row r="118" spans="1:19" s="33" customFormat="1" ht="26.4" x14ac:dyDescent="0.25">
      <c r="A118" s="367" t="s">
        <v>60</v>
      </c>
      <c r="B118" s="367" t="s">
        <v>597</v>
      </c>
      <c r="C118" s="82" t="s">
        <v>452</v>
      </c>
      <c r="D118" s="360">
        <v>45870</v>
      </c>
      <c r="E118" s="382">
        <v>45899</v>
      </c>
      <c r="F118" s="359" t="s">
        <v>596</v>
      </c>
      <c r="G118" s="357" t="s">
        <v>547</v>
      </c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</row>
    <row r="119" spans="1:19" s="33" customFormat="1" ht="26.4" x14ac:dyDescent="0.25">
      <c r="A119" s="367" t="s">
        <v>60</v>
      </c>
      <c r="B119" s="367" t="s">
        <v>598</v>
      </c>
      <c r="C119" s="82" t="s">
        <v>452</v>
      </c>
      <c r="D119" s="360">
        <v>45748</v>
      </c>
      <c r="E119" s="382">
        <v>45777</v>
      </c>
      <c r="F119" s="359" t="s">
        <v>596</v>
      </c>
      <c r="G119" s="357" t="s">
        <v>547</v>
      </c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</row>
    <row r="120" spans="1:19" s="33" customFormat="1" ht="26.4" x14ac:dyDescent="0.25">
      <c r="A120" s="367" t="s">
        <v>60</v>
      </c>
      <c r="B120" s="367" t="s">
        <v>599</v>
      </c>
      <c r="C120" s="82" t="s">
        <v>452</v>
      </c>
      <c r="D120" s="360">
        <v>45839</v>
      </c>
      <c r="E120" s="382">
        <v>45868</v>
      </c>
      <c r="F120" s="359" t="s">
        <v>596</v>
      </c>
      <c r="G120" s="357" t="s">
        <v>547</v>
      </c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</row>
    <row r="121" spans="1:19" s="33" customFormat="1" ht="26.4" x14ac:dyDescent="0.25">
      <c r="A121" s="367" t="s">
        <v>60</v>
      </c>
      <c r="B121" s="367" t="s">
        <v>600</v>
      </c>
      <c r="C121" s="82" t="s">
        <v>452</v>
      </c>
      <c r="D121" s="360">
        <v>45809</v>
      </c>
      <c r="E121" s="382">
        <v>45838</v>
      </c>
      <c r="F121" s="359" t="s">
        <v>596</v>
      </c>
      <c r="G121" s="357" t="s">
        <v>547</v>
      </c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</row>
    <row r="122" spans="1:19" s="33" customFormat="1" ht="39.6" x14ac:dyDescent="0.25">
      <c r="A122" s="367" t="s">
        <v>60</v>
      </c>
      <c r="B122" s="367" t="s">
        <v>601</v>
      </c>
      <c r="C122" s="82" t="s">
        <v>452</v>
      </c>
      <c r="D122" s="360">
        <v>45748</v>
      </c>
      <c r="E122" s="382">
        <v>45777</v>
      </c>
      <c r="F122" s="359" t="s">
        <v>596</v>
      </c>
      <c r="G122" s="357" t="s">
        <v>547</v>
      </c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</row>
    <row r="123" spans="1:19" s="33" customFormat="1" ht="39.6" x14ac:dyDescent="0.25">
      <c r="A123" s="367" t="s">
        <v>60</v>
      </c>
      <c r="B123" s="367" t="s">
        <v>602</v>
      </c>
      <c r="C123" s="82" t="s">
        <v>452</v>
      </c>
      <c r="D123" s="360">
        <v>45901</v>
      </c>
      <c r="E123" s="382">
        <v>45930</v>
      </c>
      <c r="F123" s="359" t="s">
        <v>596</v>
      </c>
      <c r="G123" s="357" t="s">
        <v>547</v>
      </c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</row>
    <row r="124" spans="1:19" s="33" customFormat="1" ht="26.4" x14ac:dyDescent="0.25">
      <c r="A124" s="367" t="s">
        <v>60</v>
      </c>
      <c r="B124" s="367" t="s">
        <v>603</v>
      </c>
      <c r="C124" s="82" t="s">
        <v>452</v>
      </c>
      <c r="D124" s="360">
        <v>45717</v>
      </c>
      <c r="E124" s="382">
        <v>45746</v>
      </c>
      <c r="F124" s="359" t="s">
        <v>596</v>
      </c>
      <c r="G124" s="357" t="s">
        <v>547</v>
      </c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</row>
    <row r="125" spans="1:19" s="33" customFormat="1" ht="26.4" x14ac:dyDescent="0.25">
      <c r="A125" s="367" t="s">
        <v>60</v>
      </c>
      <c r="B125" s="367" t="s">
        <v>603</v>
      </c>
      <c r="C125" s="82" t="s">
        <v>452</v>
      </c>
      <c r="D125" s="360">
        <v>45809</v>
      </c>
      <c r="E125" s="382">
        <v>45838</v>
      </c>
      <c r="F125" s="359" t="s">
        <v>596</v>
      </c>
      <c r="G125" s="357" t="s">
        <v>547</v>
      </c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</row>
    <row r="126" spans="1:19" s="33" customFormat="1" ht="26.4" x14ac:dyDescent="0.25">
      <c r="A126" s="367" t="s">
        <v>60</v>
      </c>
      <c r="B126" s="367" t="s">
        <v>604</v>
      </c>
      <c r="C126" s="82" t="s">
        <v>452</v>
      </c>
      <c r="D126" s="360">
        <v>45748</v>
      </c>
      <c r="E126" s="382">
        <v>45777</v>
      </c>
      <c r="F126" s="359" t="s">
        <v>596</v>
      </c>
      <c r="G126" s="357" t="s">
        <v>547</v>
      </c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</row>
    <row r="127" spans="1:19" s="33" customFormat="1" ht="26.4" x14ac:dyDescent="0.25">
      <c r="A127" s="367" t="s">
        <v>60</v>
      </c>
      <c r="B127" s="367" t="s">
        <v>605</v>
      </c>
      <c r="C127" s="82" t="s">
        <v>452</v>
      </c>
      <c r="D127" s="360">
        <v>45901</v>
      </c>
      <c r="E127" s="382">
        <v>45930</v>
      </c>
      <c r="F127" s="359" t="s">
        <v>596</v>
      </c>
      <c r="G127" s="357" t="s">
        <v>547</v>
      </c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3" customFormat="1" ht="26.4" x14ac:dyDescent="0.25">
      <c r="A128" s="367" t="s">
        <v>60</v>
      </c>
      <c r="B128" s="367" t="s">
        <v>606</v>
      </c>
      <c r="C128" s="82" t="s">
        <v>452</v>
      </c>
      <c r="D128" s="360">
        <v>45778</v>
      </c>
      <c r="E128" s="382">
        <v>45807</v>
      </c>
      <c r="F128" s="359" t="s">
        <v>596</v>
      </c>
      <c r="G128" s="357" t="s">
        <v>547</v>
      </c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</row>
    <row r="129" spans="1:19" s="33" customFormat="1" ht="26.4" x14ac:dyDescent="0.25">
      <c r="A129" s="367" t="s">
        <v>60</v>
      </c>
      <c r="B129" s="367" t="s">
        <v>606</v>
      </c>
      <c r="C129" s="82" t="s">
        <v>452</v>
      </c>
      <c r="D129" s="360">
        <v>45870</v>
      </c>
      <c r="E129" s="382">
        <v>45899</v>
      </c>
      <c r="F129" s="359" t="s">
        <v>596</v>
      </c>
      <c r="G129" s="357" t="s">
        <v>547</v>
      </c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</row>
    <row r="130" spans="1:19" s="33" customFormat="1" ht="26.4" x14ac:dyDescent="0.25">
      <c r="A130" s="367" t="s">
        <v>60</v>
      </c>
      <c r="B130" s="367" t="s">
        <v>607</v>
      </c>
      <c r="C130" s="82" t="s">
        <v>452</v>
      </c>
      <c r="D130" s="360">
        <v>45689</v>
      </c>
      <c r="E130" s="361" t="s">
        <v>456</v>
      </c>
      <c r="F130" s="359" t="s">
        <v>608</v>
      </c>
      <c r="G130" s="357" t="s">
        <v>547</v>
      </c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</row>
    <row r="131" spans="1:19" s="33" customFormat="1" ht="26.4" x14ac:dyDescent="0.25">
      <c r="A131" s="367" t="s">
        <v>60</v>
      </c>
      <c r="B131" s="367" t="s">
        <v>609</v>
      </c>
      <c r="C131" s="82" t="s">
        <v>452</v>
      </c>
      <c r="D131" s="360">
        <v>45689</v>
      </c>
      <c r="E131" s="361" t="s">
        <v>456</v>
      </c>
      <c r="F131" s="359" t="s">
        <v>590</v>
      </c>
      <c r="G131" s="357" t="s">
        <v>547</v>
      </c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</row>
    <row r="132" spans="1:19" s="33" customFormat="1" ht="26.4" x14ac:dyDescent="0.25">
      <c r="A132" s="367" t="s">
        <v>60</v>
      </c>
      <c r="B132" s="367" t="s">
        <v>610</v>
      </c>
      <c r="C132" s="82" t="s">
        <v>452</v>
      </c>
      <c r="D132" s="360">
        <v>45870</v>
      </c>
      <c r="E132" s="382">
        <v>45899</v>
      </c>
      <c r="F132" s="359" t="s">
        <v>590</v>
      </c>
      <c r="G132" s="357" t="s">
        <v>547</v>
      </c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</row>
    <row r="133" spans="1:19" s="33" customFormat="1" ht="26.4" x14ac:dyDescent="0.25">
      <c r="A133" s="367" t="s">
        <v>60</v>
      </c>
      <c r="B133" s="367" t="s">
        <v>611</v>
      </c>
      <c r="C133" s="82" t="s">
        <v>452</v>
      </c>
      <c r="D133" s="360">
        <v>45690</v>
      </c>
      <c r="E133" s="382">
        <v>46021</v>
      </c>
      <c r="F133" s="359" t="s">
        <v>612</v>
      </c>
      <c r="G133" s="357" t="s">
        <v>547</v>
      </c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3" customFormat="1" ht="26.4" x14ac:dyDescent="0.25">
      <c r="A134" s="367" t="s">
        <v>60</v>
      </c>
      <c r="B134" s="367" t="s">
        <v>613</v>
      </c>
      <c r="C134" s="82" t="s">
        <v>452</v>
      </c>
      <c r="D134" s="360">
        <v>45690</v>
      </c>
      <c r="E134" s="382">
        <v>46021</v>
      </c>
      <c r="F134" s="359" t="s">
        <v>612</v>
      </c>
      <c r="G134" s="357" t="s">
        <v>547</v>
      </c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</row>
    <row r="135" spans="1:19" s="33" customFormat="1" ht="39.6" x14ac:dyDescent="0.25">
      <c r="A135" s="367" t="s">
        <v>60</v>
      </c>
      <c r="B135" s="367" t="s">
        <v>614</v>
      </c>
      <c r="C135" s="82" t="s">
        <v>452</v>
      </c>
      <c r="D135" s="360">
        <v>45689</v>
      </c>
      <c r="E135" s="361" t="s">
        <v>456</v>
      </c>
      <c r="F135" s="359" t="s">
        <v>615</v>
      </c>
      <c r="G135" s="357" t="s">
        <v>547</v>
      </c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</row>
    <row r="136" spans="1:19" s="33" customFormat="1" ht="39.6" x14ac:dyDescent="0.25">
      <c r="A136" s="367" t="s">
        <v>60</v>
      </c>
      <c r="B136" s="367" t="s">
        <v>616</v>
      </c>
      <c r="C136" s="82" t="s">
        <v>452</v>
      </c>
      <c r="D136" s="360">
        <v>45717</v>
      </c>
      <c r="E136" s="360">
        <v>45746</v>
      </c>
      <c r="F136" s="359" t="s">
        <v>615</v>
      </c>
      <c r="G136" s="357" t="s">
        <v>547</v>
      </c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</row>
    <row r="137" spans="1:19" s="33" customFormat="1" ht="39.6" x14ac:dyDescent="0.25">
      <c r="A137" s="367" t="s">
        <v>60</v>
      </c>
      <c r="B137" s="367" t="s">
        <v>617</v>
      </c>
      <c r="C137" s="82" t="s">
        <v>452</v>
      </c>
      <c r="D137" s="360">
        <v>45748</v>
      </c>
      <c r="E137" s="360">
        <v>45777</v>
      </c>
      <c r="F137" s="359" t="s">
        <v>615</v>
      </c>
      <c r="G137" s="357" t="s">
        <v>547</v>
      </c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</row>
    <row r="138" spans="1:19" s="33" customFormat="1" ht="39.6" x14ac:dyDescent="0.25">
      <c r="A138" s="367" t="s">
        <v>60</v>
      </c>
      <c r="B138" s="367" t="s">
        <v>618</v>
      </c>
      <c r="C138" s="82" t="s">
        <v>452</v>
      </c>
      <c r="D138" s="360">
        <v>45778</v>
      </c>
      <c r="E138" s="360">
        <v>45807</v>
      </c>
      <c r="F138" s="359" t="s">
        <v>615</v>
      </c>
      <c r="G138" s="357" t="s">
        <v>547</v>
      </c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3" customFormat="1" ht="39.6" x14ac:dyDescent="0.25">
      <c r="A139" s="367" t="s">
        <v>60</v>
      </c>
      <c r="B139" s="367" t="s">
        <v>619</v>
      </c>
      <c r="C139" s="82" t="s">
        <v>452</v>
      </c>
      <c r="D139" s="360">
        <v>45809</v>
      </c>
      <c r="E139" s="360">
        <v>45838</v>
      </c>
      <c r="F139" s="359" t="s">
        <v>615</v>
      </c>
      <c r="G139" s="357" t="s">
        <v>547</v>
      </c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</row>
    <row r="140" spans="1:19" s="33" customFormat="1" ht="39.6" x14ac:dyDescent="0.25">
      <c r="A140" s="367" t="s">
        <v>60</v>
      </c>
      <c r="B140" s="367" t="s">
        <v>620</v>
      </c>
      <c r="C140" s="82" t="s">
        <v>452</v>
      </c>
      <c r="D140" s="360">
        <v>45839</v>
      </c>
      <c r="E140" s="360">
        <v>45868</v>
      </c>
      <c r="F140" s="359" t="s">
        <v>615</v>
      </c>
      <c r="G140" s="357" t="s">
        <v>547</v>
      </c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</row>
    <row r="141" spans="1:19" s="33" customFormat="1" ht="39.6" x14ac:dyDescent="0.25">
      <c r="A141" s="367" t="s">
        <v>60</v>
      </c>
      <c r="B141" s="367" t="s">
        <v>621</v>
      </c>
      <c r="C141" s="82" t="s">
        <v>452</v>
      </c>
      <c r="D141" s="360">
        <v>45870</v>
      </c>
      <c r="E141" s="360">
        <v>45899</v>
      </c>
      <c r="F141" s="359" t="s">
        <v>615</v>
      </c>
      <c r="G141" s="357" t="s">
        <v>547</v>
      </c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</row>
    <row r="142" spans="1:19" s="33" customFormat="1" ht="39.6" x14ac:dyDescent="0.25">
      <c r="A142" s="367" t="s">
        <v>60</v>
      </c>
      <c r="B142" s="367" t="s">
        <v>622</v>
      </c>
      <c r="C142" s="82" t="s">
        <v>452</v>
      </c>
      <c r="D142" s="360">
        <v>45778</v>
      </c>
      <c r="E142" s="360">
        <v>45807</v>
      </c>
      <c r="F142" s="359" t="s">
        <v>615</v>
      </c>
      <c r="G142" s="357" t="s">
        <v>547</v>
      </c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</row>
    <row r="143" spans="1:19" s="33" customFormat="1" ht="52.8" x14ac:dyDescent="0.25">
      <c r="A143" s="367" t="s">
        <v>60</v>
      </c>
      <c r="B143" s="367" t="s">
        <v>623</v>
      </c>
      <c r="C143" s="82" t="s">
        <v>452</v>
      </c>
      <c r="D143" s="360">
        <v>45689</v>
      </c>
      <c r="E143" s="361" t="s">
        <v>456</v>
      </c>
      <c r="F143" s="359" t="s">
        <v>624</v>
      </c>
      <c r="G143" s="357" t="s">
        <v>625</v>
      </c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</row>
    <row r="144" spans="1:19" s="33" customFormat="1" ht="66" x14ac:dyDescent="0.25">
      <c r="A144" s="367" t="s">
        <v>60</v>
      </c>
      <c r="B144" s="367" t="s">
        <v>626</v>
      </c>
      <c r="C144" s="82" t="s">
        <v>452</v>
      </c>
      <c r="D144" s="360">
        <v>45690</v>
      </c>
      <c r="E144" s="360">
        <v>46021</v>
      </c>
      <c r="F144" s="359" t="s">
        <v>627</v>
      </c>
      <c r="G144" s="357" t="s">
        <v>628</v>
      </c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</row>
    <row r="145" spans="1:19" s="33" customFormat="1" ht="79.2" x14ac:dyDescent="0.25">
      <c r="A145" s="367" t="s">
        <v>60</v>
      </c>
      <c r="B145" s="367" t="s">
        <v>629</v>
      </c>
      <c r="C145" s="82" t="s">
        <v>452</v>
      </c>
      <c r="D145" s="360">
        <v>45690</v>
      </c>
      <c r="E145" s="360">
        <v>46021</v>
      </c>
      <c r="F145" s="359" t="s">
        <v>627</v>
      </c>
      <c r="G145" s="357" t="s">
        <v>628</v>
      </c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</row>
    <row r="146" spans="1:19" s="33" customFormat="1" ht="39.6" x14ac:dyDescent="0.25">
      <c r="A146" s="367" t="s">
        <v>60</v>
      </c>
      <c r="B146" s="367" t="s">
        <v>630</v>
      </c>
      <c r="C146" s="82" t="s">
        <v>452</v>
      </c>
      <c r="D146" s="360">
        <v>45658</v>
      </c>
      <c r="E146" s="360">
        <v>45687</v>
      </c>
      <c r="F146" s="359" t="s">
        <v>631</v>
      </c>
      <c r="G146" s="357" t="s">
        <v>547</v>
      </c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</row>
    <row r="147" spans="1:19" s="33" customFormat="1" ht="52.8" x14ac:dyDescent="0.25">
      <c r="A147" s="367" t="s">
        <v>60</v>
      </c>
      <c r="B147" s="367" t="s">
        <v>632</v>
      </c>
      <c r="C147" s="82" t="s">
        <v>452</v>
      </c>
      <c r="D147" s="360">
        <v>45809</v>
      </c>
      <c r="E147" s="360">
        <v>45838</v>
      </c>
      <c r="F147" s="359" t="s">
        <v>633</v>
      </c>
      <c r="G147" s="357" t="s">
        <v>547</v>
      </c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</row>
    <row r="148" spans="1:19" s="33" customFormat="1" ht="39.6" x14ac:dyDescent="0.25">
      <c r="A148" s="367" t="s">
        <v>60</v>
      </c>
      <c r="B148" s="367" t="s">
        <v>634</v>
      </c>
      <c r="C148" s="82" t="s">
        <v>452</v>
      </c>
      <c r="D148" s="360">
        <v>45839</v>
      </c>
      <c r="E148" s="360">
        <v>45868</v>
      </c>
      <c r="F148" s="359" t="s">
        <v>631</v>
      </c>
      <c r="G148" s="357" t="s">
        <v>547</v>
      </c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</row>
    <row r="149" spans="1:19" s="33" customFormat="1" ht="26.4" x14ac:dyDescent="0.25">
      <c r="A149" s="367" t="s">
        <v>60</v>
      </c>
      <c r="B149" s="367" t="s">
        <v>635</v>
      </c>
      <c r="C149" s="82" t="s">
        <v>452</v>
      </c>
      <c r="D149" s="360">
        <v>45690</v>
      </c>
      <c r="E149" s="360">
        <v>46021</v>
      </c>
      <c r="F149" s="359" t="s">
        <v>627</v>
      </c>
      <c r="G149" s="357" t="s">
        <v>561</v>
      </c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</row>
    <row r="150" spans="1:19" s="33" customFormat="1" ht="26.4" x14ac:dyDescent="0.25">
      <c r="A150" s="367" t="s">
        <v>60</v>
      </c>
      <c r="B150" s="367" t="s">
        <v>636</v>
      </c>
      <c r="C150" s="82" t="s">
        <v>452</v>
      </c>
      <c r="D150" s="360">
        <v>45690</v>
      </c>
      <c r="E150" s="360">
        <v>46021</v>
      </c>
      <c r="F150" s="359" t="s">
        <v>627</v>
      </c>
      <c r="G150" s="357" t="s">
        <v>561</v>
      </c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</row>
    <row r="151" spans="1:19" s="33" customFormat="1" ht="39.6" x14ac:dyDescent="0.25">
      <c r="A151" s="367" t="s">
        <v>60</v>
      </c>
      <c r="B151" s="367" t="s">
        <v>637</v>
      </c>
      <c r="C151" s="82" t="s">
        <v>452</v>
      </c>
      <c r="D151" s="360">
        <v>45717</v>
      </c>
      <c r="E151" s="360">
        <v>45746</v>
      </c>
      <c r="F151" s="359" t="s">
        <v>638</v>
      </c>
      <c r="G151" s="357" t="s">
        <v>547</v>
      </c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</row>
    <row r="152" spans="1:19" s="33" customFormat="1" ht="26.4" x14ac:dyDescent="0.25">
      <c r="A152" s="367" t="s">
        <v>60</v>
      </c>
      <c r="B152" s="367" t="s">
        <v>639</v>
      </c>
      <c r="C152" s="82" t="s">
        <v>452</v>
      </c>
      <c r="D152" s="360">
        <v>45690</v>
      </c>
      <c r="E152" s="360">
        <v>46021</v>
      </c>
      <c r="F152" s="359" t="s">
        <v>627</v>
      </c>
      <c r="G152" s="357" t="s">
        <v>561</v>
      </c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</row>
    <row r="153" spans="1:19" s="33" customFormat="1" ht="26.4" x14ac:dyDescent="0.25">
      <c r="A153" s="367" t="s">
        <v>60</v>
      </c>
      <c r="B153" s="367" t="s">
        <v>640</v>
      </c>
      <c r="C153" s="82" t="s">
        <v>452</v>
      </c>
      <c r="D153" s="360">
        <v>45690</v>
      </c>
      <c r="E153" s="360">
        <v>46021</v>
      </c>
      <c r="F153" s="359" t="s">
        <v>627</v>
      </c>
      <c r="G153" s="357" t="s">
        <v>561</v>
      </c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</row>
    <row r="154" spans="1:19" s="33" customFormat="1" ht="26.4" x14ac:dyDescent="0.25">
      <c r="A154" s="367" t="s">
        <v>60</v>
      </c>
      <c r="B154" s="367" t="s">
        <v>641</v>
      </c>
      <c r="C154" s="82" t="s">
        <v>452</v>
      </c>
      <c r="D154" s="360">
        <v>45690</v>
      </c>
      <c r="E154" s="360">
        <v>46021</v>
      </c>
      <c r="F154" s="359" t="s">
        <v>627</v>
      </c>
      <c r="G154" s="357" t="s">
        <v>561</v>
      </c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</row>
    <row r="155" spans="1:19" s="33" customFormat="1" ht="26.4" x14ac:dyDescent="0.25">
      <c r="A155" s="367" t="s">
        <v>60</v>
      </c>
      <c r="B155" s="367" t="s">
        <v>642</v>
      </c>
      <c r="C155" s="82" t="s">
        <v>452</v>
      </c>
      <c r="D155" s="360">
        <v>45658</v>
      </c>
      <c r="E155" s="360">
        <v>45687</v>
      </c>
      <c r="F155" s="359" t="s">
        <v>643</v>
      </c>
      <c r="G155" s="357" t="s">
        <v>561</v>
      </c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</row>
    <row r="156" spans="1:19" s="33" customFormat="1" ht="26.4" x14ac:dyDescent="0.25">
      <c r="A156" s="367" t="s">
        <v>60</v>
      </c>
      <c r="B156" s="367" t="s">
        <v>644</v>
      </c>
      <c r="C156" s="82" t="s">
        <v>452</v>
      </c>
      <c r="D156" s="360">
        <v>45658</v>
      </c>
      <c r="E156" s="360">
        <v>45687</v>
      </c>
      <c r="F156" s="359" t="s">
        <v>643</v>
      </c>
      <c r="G156" s="357" t="s">
        <v>561</v>
      </c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</row>
    <row r="157" spans="1:19" s="33" customFormat="1" ht="26.4" x14ac:dyDescent="0.25">
      <c r="A157" s="367" t="s">
        <v>60</v>
      </c>
      <c r="B157" s="367" t="s">
        <v>645</v>
      </c>
      <c r="C157" s="82" t="s">
        <v>452</v>
      </c>
      <c r="D157" s="360">
        <v>45690</v>
      </c>
      <c r="E157" s="360">
        <v>46021</v>
      </c>
      <c r="F157" s="359" t="s">
        <v>627</v>
      </c>
      <c r="G157" s="357" t="s">
        <v>561</v>
      </c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</row>
    <row r="158" spans="1:19" s="33" customFormat="1" ht="26.4" x14ac:dyDescent="0.25">
      <c r="A158" s="367" t="s">
        <v>60</v>
      </c>
      <c r="B158" s="367" t="s">
        <v>646</v>
      </c>
      <c r="C158" s="82" t="s">
        <v>452</v>
      </c>
      <c r="D158" s="360">
        <v>45690</v>
      </c>
      <c r="E158" s="360">
        <v>46021</v>
      </c>
      <c r="F158" s="359" t="s">
        <v>627</v>
      </c>
      <c r="G158" s="357" t="s">
        <v>561</v>
      </c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</row>
    <row r="159" spans="1:19" s="33" customFormat="1" ht="39.6" x14ac:dyDescent="0.25">
      <c r="A159" s="367" t="s">
        <v>60</v>
      </c>
      <c r="B159" s="367" t="s">
        <v>647</v>
      </c>
      <c r="C159" s="82" t="s">
        <v>452</v>
      </c>
      <c r="D159" s="360">
        <v>45717</v>
      </c>
      <c r="E159" s="360">
        <v>45746</v>
      </c>
      <c r="F159" s="359" t="s">
        <v>648</v>
      </c>
      <c r="G159" s="357" t="s">
        <v>547</v>
      </c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</row>
    <row r="160" spans="1:19" s="33" customFormat="1" ht="39.6" x14ac:dyDescent="0.25">
      <c r="A160" s="367" t="s">
        <v>60</v>
      </c>
      <c r="B160" s="367" t="s">
        <v>649</v>
      </c>
      <c r="C160" s="82" t="s">
        <v>452</v>
      </c>
      <c r="D160" s="360">
        <v>45778</v>
      </c>
      <c r="E160" s="360">
        <v>45807</v>
      </c>
      <c r="F160" s="359" t="s">
        <v>648</v>
      </c>
      <c r="G160" s="357" t="s">
        <v>547</v>
      </c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</row>
    <row r="161" spans="1:19" s="33" customFormat="1" ht="39.6" x14ac:dyDescent="0.25">
      <c r="A161" s="367" t="s">
        <v>60</v>
      </c>
      <c r="B161" s="367" t="s">
        <v>650</v>
      </c>
      <c r="C161" s="82" t="s">
        <v>452</v>
      </c>
      <c r="D161" s="360">
        <v>45809</v>
      </c>
      <c r="E161" s="360">
        <v>45838</v>
      </c>
      <c r="F161" s="359" t="s">
        <v>648</v>
      </c>
      <c r="G161" s="357" t="s">
        <v>547</v>
      </c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</row>
    <row r="162" spans="1:19" s="33" customFormat="1" ht="39.6" x14ac:dyDescent="0.25">
      <c r="A162" s="367" t="s">
        <v>60</v>
      </c>
      <c r="B162" s="367" t="s">
        <v>651</v>
      </c>
      <c r="C162" s="82" t="s">
        <v>452</v>
      </c>
      <c r="D162" s="360">
        <v>45748</v>
      </c>
      <c r="E162" s="360">
        <v>45777</v>
      </c>
      <c r="F162" s="359" t="s">
        <v>648</v>
      </c>
      <c r="G162" s="357" t="s">
        <v>547</v>
      </c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</row>
    <row r="163" spans="1:19" s="33" customFormat="1" ht="39.6" x14ac:dyDescent="0.25">
      <c r="A163" s="367" t="s">
        <v>60</v>
      </c>
      <c r="B163" s="367" t="s">
        <v>652</v>
      </c>
      <c r="C163" s="82" t="s">
        <v>452</v>
      </c>
      <c r="D163" s="360">
        <v>45778</v>
      </c>
      <c r="E163" s="360">
        <v>45807</v>
      </c>
      <c r="F163" s="359" t="s">
        <v>648</v>
      </c>
      <c r="G163" s="357" t="s">
        <v>547</v>
      </c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</row>
    <row r="164" spans="1:19" s="33" customFormat="1" ht="39.6" x14ac:dyDescent="0.25">
      <c r="A164" s="367" t="s">
        <v>60</v>
      </c>
      <c r="B164" s="367" t="s">
        <v>653</v>
      </c>
      <c r="C164" s="82" t="s">
        <v>452</v>
      </c>
      <c r="D164" s="360">
        <v>45778</v>
      </c>
      <c r="E164" s="360">
        <v>45807</v>
      </c>
      <c r="F164" s="359" t="s">
        <v>648</v>
      </c>
      <c r="G164" s="357" t="s">
        <v>547</v>
      </c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</row>
    <row r="165" spans="1:19" s="33" customFormat="1" ht="39.6" x14ac:dyDescent="0.25">
      <c r="A165" s="367" t="s">
        <v>60</v>
      </c>
      <c r="B165" s="367" t="s">
        <v>654</v>
      </c>
      <c r="C165" s="82" t="s">
        <v>452</v>
      </c>
      <c r="D165" s="360">
        <v>45809</v>
      </c>
      <c r="E165" s="360">
        <v>45838</v>
      </c>
      <c r="F165" s="359" t="s">
        <v>648</v>
      </c>
      <c r="G165" s="357" t="s">
        <v>547</v>
      </c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</row>
    <row r="166" spans="1:19" s="33" customFormat="1" ht="39.6" x14ac:dyDescent="0.25">
      <c r="A166" s="367" t="s">
        <v>60</v>
      </c>
      <c r="B166" s="367" t="s">
        <v>655</v>
      </c>
      <c r="C166" s="82" t="s">
        <v>452</v>
      </c>
      <c r="D166" s="360">
        <v>45778</v>
      </c>
      <c r="E166" s="360">
        <v>45807</v>
      </c>
      <c r="F166" s="359" t="s">
        <v>648</v>
      </c>
      <c r="G166" s="357" t="s">
        <v>547</v>
      </c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</row>
    <row r="167" spans="1:19" s="33" customFormat="1" ht="39.6" x14ac:dyDescent="0.25">
      <c r="A167" s="367" t="s">
        <v>60</v>
      </c>
      <c r="B167" s="367" t="s">
        <v>656</v>
      </c>
      <c r="C167" s="82" t="s">
        <v>452</v>
      </c>
      <c r="D167" s="360">
        <v>45839</v>
      </c>
      <c r="E167" s="360">
        <v>45868</v>
      </c>
      <c r="F167" s="359" t="s">
        <v>648</v>
      </c>
      <c r="G167" s="357" t="s">
        <v>561</v>
      </c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</row>
    <row r="168" spans="1:19" s="33" customFormat="1" ht="39.6" x14ac:dyDescent="0.25">
      <c r="A168" s="367" t="s">
        <v>60</v>
      </c>
      <c r="B168" s="367" t="s">
        <v>657</v>
      </c>
      <c r="C168" s="82" t="s">
        <v>452</v>
      </c>
      <c r="D168" s="360">
        <v>45870</v>
      </c>
      <c r="E168" s="360">
        <v>45899</v>
      </c>
      <c r="F168" s="359" t="s">
        <v>648</v>
      </c>
      <c r="G168" s="357" t="s">
        <v>547</v>
      </c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</row>
    <row r="169" spans="1:19" s="33" customFormat="1" ht="39.6" x14ac:dyDescent="0.25">
      <c r="A169" s="367" t="s">
        <v>60</v>
      </c>
      <c r="B169" s="367" t="s">
        <v>658</v>
      </c>
      <c r="C169" s="82" t="s">
        <v>452</v>
      </c>
      <c r="D169" s="360">
        <v>45809</v>
      </c>
      <c r="E169" s="360">
        <v>45838</v>
      </c>
      <c r="F169" s="359" t="s">
        <v>648</v>
      </c>
      <c r="G169" s="357" t="s">
        <v>561</v>
      </c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</row>
    <row r="170" spans="1:19" s="33" customFormat="1" ht="39.6" x14ac:dyDescent="0.25">
      <c r="A170" s="367" t="s">
        <v>60</v>
      </c>
      <c r="B170" s="367" t="s">
        <v>659</v>
      </c>
      <c r="C170" s="82" t="s">
        <v>452</v>
      </c>
      <c r="D170" s="360">
        <v>45778</v>
      </c>
      <c r="E170" s="360">
        <v>45807</v>
      </c>
      <c r="F170" s="359" t="s">
        <v>648</v>
      </c>
      <c r="G170" s="357" t="s">
        <v>547</v>
      </c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</row>
    <row r="171" spans="1:19" s="33" customFormat="1" ht="39.6" x14ac:dyDescent="0.25">
      <c r="A171" s="367" t="s">
        <v>60</v>
      </c>
      <c r="B171" s="367" t="s">
        <v>660</v>
      </c>
      <c r="C171" s="82" t="s">
        <v>452</v>
      </c>
      <c r="D171" s="360">
        <v>45748</v>
      </c>
      <c r="E171" s="360">
        <v>45777</v>
      </c>
      <c r="F171" s="359" t="s">
        <v>648</v>
      </c>
      <c r="G171" s="357" t="s">
        <v>547</v>
      </c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</row>
    <row r="172" spans="1:19" s="33" customFormat="1" ht="39.6" x14ac:dyDescent="0.25">
      <c r="A172" s="367" t="s">
        <v>60</v>
      </c>
      <c r="B172" s="367" t="s">
        <v>661</v>
      </c>
      <c r="C172" s="82" t="s">
        <v>452</v>
      </c>
      <c r="D172" s="360">
        <v>45839</v>
      </c>
      <c r="E172" s="360">
        <v>45868</v>
      </c>
      <c r="F172" s="359" t="s">
        <v>648</v>
      </c>
      <c r="G172" s="357" t="s">
        <v>547</v>
      </c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</row>
    <row r="173" spans="1:19" s="33" customFormat="1" ht="39.6" x14ac:dyDescent="0.25">
      <c r="A173" s="367" t="s">
        <v>60</v>
      </c>
      <c r="B173" s="367" t="s">
        <v>662</v>
      </c>
      <c r="C173" s="82" t="s">
        <v>452</v>
      </c>
      <c r="D173" s="360">
        <v>45931</v>
      </c>
      <c r="E173" s="360">
        <v>45960</v>
      </c>
      <c r="F173" s="359" t="s">
        <v>648</v>
      </c>
      <c r="G173" s="357" t="s">
        <v>547</v>
      </c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</row>
    <row r="174" spans="1:19" s="33" customFormat="1" ht="39.6" x14ac:dyDescent="0.25">
      <c r="A174" s="367" t="s">
        <v>60</v>
      </c>
      <c r="B174" s="367" t="s">
        <v>663</v>
      </c>
      <c r="C174" s="82" t="s">
        <v>452</v>
      </c>
      <c r="D174" s="360">
        <v>45901</v>
      </c>
      <c r="E174" s="360">
        <v>45930</v>
      </c>
      <c r="F174" s="359" t="s">
        <v>648</v>
      </c>
      <c r="G174" s="357" t="s">
        <v>561</v>
      </c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</row>
    <row r="175" spans="1:19" s="33" customFormat="1" ht="39.6" x14ac:dyDescent="0.25">
      <c r="A175" s="367" t="s">
        <v>60</v>
      </c>
      <c r="B175" s="367" t="s">
        <v>664</v>
      </c>
      <c r="C175" s="82" t="s">
        <v>452</v>
      </c>
      <c r="D175" s="360">
        <v>45748</v>
      </c>
      <c r="E175" s="360">
        <v>45777</v>
      </c>
      <c r="F175" s="359" t="s">
        <v>648</v>
      </c>
      <c r="G175" s="357" t="s">
        <v>561</v>
      </c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</row>
    <row r="176" spans="1:19" s="33" customFormat="1" ht="39.6" x14ac:dyDescent="0.25">
      <c r="A176" s="367" t="s">
        <v>60</v>
      </c>
      <c r="B176" s="367" t="s">
        <v>665</v>
      </c>
      <c r="C176" s="82" t="s">
        <v>452</v>
      </c>
      <c r="D176" s="360">
        <v>45748</v>
      </c>
      <c r="E176" s="360">
        <v>45777</v>
      </c>
      <c r="F176" s="359" t="s">
        <v>648</v>
      </c>
      <c r="G176" s="357" t="s">
        <v>547</v>
      </c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</row>
    <row r="177" spans="1:19" s="33" customFormat="1" ht="39.6" x14ac:dyDescent="0.25">
      <c r="A177" s="367" t="s">
        <v>60</v>
      </c>
      <c r="B177" s="367" t="s">
        <v>666</v>
      </c>
      <c r="C177" s="82" t="s">
        <v>452</v>
      </c>
      <c r="D177" s="360">
        <v>45778</v>
      </c>
      <c r="E177" s="360">
        <v>45807</v>
      </c>
      <c r="F177" s="359" t="s">
        <v>648</v>
      </c>
      <c r="G177" s="357" t="s">
        <v>561</v>
      </c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</row>
    <row r="178" spans="1:19" s="33" customFormat="1" ht="39.6" x14ac:dyDescent="0.25">
      <c r="A178" s="367" t="s">
        <v>60</v>
      </c>
      <c r="B178" s="367" t="s">
        <v>667</v>
      </c>
      <c r="C178" s="82" t="s">
        <v>452</v>
      </c>
      <c r="D178" s="360">
        <v>45717</v>
      </c>
      <c r="E178" s="360">
        <v>45746</v>
      </c>
      <c r="F178" s="359" t="s">
        <v>648</v>
      </c>
      <c r="G178" s="357" t="s">
        <v>561</v>
      </c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</row>
    <row r="179" spans="1:19" s="33" customFormat="1" ht="39.6" x14ac:dyDescent="0.25">
      <c r="A179" s="367" t="s">
        <v>60</v>
      </c>
      <c r="B179" s="367" t="s">
        <v>668</v>
      </c>
      <c r="C179" s="82" t="s">
        <v>452</v>
      </c>
      <c r="D179" s="360">
        <v>45748</v>
      </c>
      <c r="E179" s="360">
        <v>45777</v>
      </c>
      <c r="F179" s="359" t="s">
        <v>648</v>
      </c>
      <c r="G179" s="357" t="s">
        <v>547</v>
      </c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</row>
    <row r="180" spans="1:19" s="33" customFormat="1" ht="39.6" x14ac:dyDescent="0.25">
      <c r="A180" s="367" t="s">
        <v>60</v>
      </c>
      <c r="B180" s="367" t="s">
        <v>669</v>
      </c>
      <c r="C180" s="82" t="s">
        <v>452</v>
      </c>
      <c r="D180" s="360">
        <v>45689</v>
      </c>
      <c r="E180" s="361" t="s">
        <v>456</v>
      </c>
      <c r="F180" s="359" t="s">
        <v>648</v>
      </c>
      <c r="G180" s="357" t="s">
        <v>561</v>
      </c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</row>
    <row r="181" spans="1:19" s="33" customFormat="1" ht="39.6" x14ac:dyDescent="0.25">
      <c r="A181" s="367" t="s">
        <v>60</v>
      </c>
      <c r="B181" s="367" t="s">
        <v>670</v>
      </c>
      <c r="C181" s="82" t="s">
        <v>452</v>
      </c>
      <c r="D181" s="360">
        <v>45778</v>
      </c>
      <c r="E181" s="382">
        <v>45807</v>
      </c>
      <c r="F181" s="359" t="s">
        <v>648</v>
      </c>
      <c r="G181" s="357" t="s">
        <v>561</v>
      </c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</row>
    <row r="182" spans="1:19" s="33" customFormat="1" ht="39.6" x14ac:dyDescent="0.25">
      <c r="A182" s="367" t="s">
        <v>60</v>
      </c>
      <c r="B182" s="367" t="s">
        <v>671</v>
      </c>
      <c r="C182" s="82" t="s">
        <v>452</v>
      </c>
      <c r="D182" s="360">
        <v>45839</v>
      </c>
      <c r="E182" s="382">
        <v>45868</v>
      </c>
      <c r="F182" s="359" t="s">
        <v>648</v>
      </c>
      <c r="G182" s="357" t="s">
        <v>561</v>
      </c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</row>
    <row r="183" spans="1:19" s="33" customFormat="1" ht="39.6" x14ac:dyDescent="0.25">
      <c r="A183" s="367" t="s">
        <v>60</v>
      </c>
      <c r="B183" s="367" t="s">
        <v>672</v>
      </c>
      <c r="C183" s="82" t="s">
        <v>452</v>
      </c>
      <c r="D183" s="360">
        <v>45689</v>
      </c>
      <c r="E183" s="361" t="s">
        <v>456</v>
      </c>
      <c r="F183" s="359" t="s">
        <v>648</v>
      </c>
      <c r="G183" s="357" t="s">
        <v>547</v>
      </c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</row>
    <row r="184" spans="1:19" s="33" customFormat="1" ht="39.6" x14ac:dyDescent="0.25">
      <c r="A184" s="367" t="s">
        <v>60</v>
      </c>
      <c r="B184" s="367" t="s">
        <v>673</v>
      </c>
      <c r="C184" s="82" t="s">
        <v>452</v>
      </c>
      <c r="D184" s="360">
        <v>45809</v>
      </c>
      <c r="E184" s="360">
        <v>45838</v>
      </c>
      <c r="F184" s="359" t="s">
        <v>648</v>
      </c>
      <c r="G184" s="357" t="s">
        <v>547</v>
      </c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</row>
    <row r="185" spans="1:19" s="33" customFormat="1" ht="39.6" x14ac:dyDescent="0.25">
      <c r="A185" s="367" t="s">
        <v>60</v>
      </c>
      <c r="B185" s="367" t="s">
        <v>674</v>
      </c>
      <c r="C185" s="82" t="s">
        <v>452</v>
      </c>
      <c r="D185" s="360">
        <v>45901</v>
      </c>
      <c r="E185" s="360">
        <v>45930</v>
      </c>
      <c r="F185" s="359" t="s">
        <v>648</v>
      </c>
      <c r="G185" s="357" t="s">
        <v>547</v>
      </c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</row>
    <row r="186" spans="1:19" s="33" customFormat="1" ht="39.6" x14ac:dyDescent="0.25">
      <c r="A186" s="367" t="s">
        <v>60</v>
      </c>
      <c r="B186" s="367" t="s">
        <v>675</v>
      </c>
      <c r="C186" s="82" t="s">
        <v>452</v>
      </c>
      <c r="D186" s="360">
        <v>45717</v>
      </c>
      <c r="E186" s="360">
        <v>45746</v>
      </c>
      <c r="F186" s="359" t="s">
        <v>648</v>
      </c>
      <c r="G186" s="357" t="s">
        <v>547</v>
      </c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</row>
    <row r="187" spans="1:19" s="33" customFormat="1" ht="39.6" x14ac:dyDescent="0.25">
      <c r="A187" s="367" t="s">
        <v>60</v>
      </c>
      <c r="B187" s="367" t="s">
        <v>676</v>
      </c>
      <c r="C187" s="82" t="s">
        <v>452</v>
      </c>
      <c r="D187" s="360">
        <v>45809</v>
      </c>
      <c r="E187" s="360">
        <v>45838</v>
      </c>
      <c r="F187" s="359" t="s">
        <v>648</v>
      </c>
      <c r="G187" s="357" t="s">
        <v>547</v>
      </c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</row>
    <row r="188" spans="1:19" s="33" customFormat="1" ht="39.6" x14ac:dyDescent="0.25">
      <c r="A188" s="367" t="s">
        <v>60</v>
      </c>
      <c r="B188" s="367" t="s">
        <v>677</v>
      </c>
      <c r="C188" s="82" t="s">
        <v>452</v>
      </c>
      <c r="D188" s="360">
        <v>45689</v>
      </c>
      <c r="E188" s="361" t="s">
        <v>456</v>
      </c>
      <c r="F188" s="359" t="s">
        <v>648</v>
      </c>
      <c r="G188" s="357" t="s">
        <v>561</v>
      </c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</row>
    <row r="189" spans="1:19" s="33" customFormat="1" ht="39.6" x14ac:dyDescent="0.25">
      <c r="A189" s="367" t="s">
        <v>60</v>
      </c>
      <c r="B189" s="367" t="s">
        <v>678</v>
      </c>
      <c r="C189" s="82" t="s">
        <v>452</v>
      </c>
      <c r="D189" s="360">
        <v>45809</v>
      </c>
      <c r="E189" s="360">
        <v>45838</v>
      </c>
      <c r="F189" s="359" t="s">
        <v>648</v>
      </c>
      <c r="G189" s="357" t="s">
        <v>561</v>
      </c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</row>
    <row r="190" spans="1:19" s="33" customFormat="1" ht="39.6" x14ac:dyDescent="0.25">
      <c r="A190" s="367" t="s">
        <v>60</v>
      </c>
      <c r="B190" s="367" t="s">
        <v>679</v>
      </c>
      <c r="C190" s="82" t="s">
        <v>452</v>
      </c>
      <c r="D190" s="360">
        <v>45962</v>
      </c>
      <c r="E190" s="360">
        <v>45991</v>
      </c>
      <c r="F190" s="359" t="s">
        <v>648</v>
      </c>
      <c r="G190" s="357" t="s">
        <v>561</v>
      </c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</row>
    <row r="191" spans="1:19" s="33" customFormat="1" ht="39.6" x14ac:dyDescent="0.25">
      <c r="A191" s="367" t="s">
        <v>60</v>
      </c>
      <c r="B191" s="367" t="s">
        <v>680</v>
      </c>
      <c r="C191" s="82" t="s">
        <v>452</v>
      </c>
      <c r="D191" s="360">
        <v>45690</v>
      </c>
      <c r="E191" s="360">
        <v>46021</v>
      </c>
      <c r="F191" s="359" t="s">
        <v>648</v>
      </c>
      <c r="G191" s="357" t="s">
        <v>547</v>
      </c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</row>
    <row r="192" spans="1:19" s="33" customFormat="1" ht="39.6" x14ac:dyDescent="0.25">
      <c r="A192" s="367" t="s">
        <v>60</v>
      </c>
      <c r="B192" s="367" t="s">
        <v>681</v>
      </c>
      <c r="C192" s="82" t="s">
        <v>452</v>
      </c>
      <c r="D192" s="360">
        <v>45870</v>
      </c>
      <c r="E192" s="360">
        <v>45899</v>
      </c>
      <c r="F192" s="359" t="s">
        <v>648</v>
      </c>
      <c r="G192" s="357" t="s">
        <v>547</v>
      </c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</row>
    <row r="193" spans="1:19" s="33" customFormat="1" ht="39.6" x14ac:dyDescent="0.25">
      <c r="A193" s="367" t="s">
        <v>60</v>
      </c>
      <c r="B193" s="367" t="s">
        <v>682</v>
      </c>
      <c r="C193" s="82" t="s">
        <v>452</v>
      </c>
      <c r="D193" s="360">
        <v>45870</v>
      </c>
      <c r="E193" s="360">
        <v>45899</v>
      </c>
      <c r="F193" s="359" t="s">
        <v>648</v>
      </c>
      <c r="G193" s="357" t="s">
        <v>561</v>
      </c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</row>
    <row r="194" spans="1:19" s="33" customFormat="1" ht="39.6" x14ac:dyDescent="0.25">
      <c r="A194" s="367" t="s">
        <v>60</v>
      </c>
      <c r="B194" s="367" t="s">
        <v>683</v>
      </c>
      <c r="C194" s="82" t="s">
        <v>452</v>
      </c>
      <c r="D194" s="360">
        <v>45717</v>
      </c>
      <c r="E194" s="360">
        <v>45746</v>
      </c>
      <c r="F194" s="359" t="s">
        <v>648</v>
      </c>
      <c r="G194" s="357" t="s">
        <v>561</v>
      </c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</row>
    <row r="195" spans="1:19" s="33" customFormat="1" ht="39.6" x14ac:dyDescent="0.25">
      <c r="A195" s="367" t="s">
        <v>60</v>
      </c>
      <c r="B195" s="367" t="s">
        <v>684</v>
      </c>
      <c r="C195" s="82" t="s">
        <v>452</v>
      </c>
      <c r="D195" s="360">
        <v>45901</v>
      </c>
      <c r="E195" s="360">
        <v>45930</v>
      </c>
      <c r="F195" s="359" t="s">
        <v>648</v>
      </c>
      <c r="G195" s="357" t="s">
        <v>561</v>
      </c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</row>
    <row r="196" spans="1:19" s="33" customFormat="1" ht="39.6" x14ac:dyDescent="0.25">
      <c r="A196" s="367" t="s">
        <v>60</v>
      </c>
      <c r="B196" s="367" t="s">
        <v>685</v>
      </c>
      <c r="C196" s="82" t="s">
        <v>452</v>
      </c>
      <c r="D196" s="360">
        <v>45689</v>
      </c>
      <c r="E196" s="361" t="s">
        <v>456</v>
      </c>
      <c r="F196" s="359" t="s">
        <v>648</v>
      </c>
      <c r="G196" s="357" t="s">
        <v>561</v>
      </c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</row>
    <row r="197" spans="1:19" s="33" customFormat="1" ht="39.6" x14ac:dyDescent="0.25">
      <c r="A197" s="367" t="s">
        <v>60</v>
      </c>
      <c r="B197" s="367" t="s">
        <v>686</v>
      </c>
      <c r="C197" s="82" t="s">
        <v>452</v>
      </c>
      <c r="D197" s="360">
        <v>45962</v>
      </c>
      <c r="E197" s="360">
        <v>45991</v>
      </c>
      <c r="F197" s="359" t="s">
        <v>648</v>
      </c>
      <c r="G197" s="357" t="s">
        <v>561</v>
      </c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</row>
    <row r="198" spans="1:19" s="33" customFormat="1" ht="39.6" x14ac:dyDescent="0.25">
      <c r="A198" s="367" t="s">
        <v>60</v>
      </c>
      <c r="B198" s="367" t="s">
        <v>687</v>
      </c>
      <c r="C198" s="82" t="s">
        <v>452</v>
      </c>
      <c r="D198" s="360">
        <v>45778</v>
      </c>
      <c r="E198" s="360">
        <v>45807</v>
      </c>
      <c r="F198" s="359" t="s">
        <v>648</v>
      </c>
      <c r="G198" s="357" t="s">
        <v>547</v>
      </c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</row>
    <row r="199" spans="1:19" s="33" customFormat="1" ht="39.6" x14ac:dyDescent="0.25">
      <c r="A199" s="367" t="s">
        <v>60</v>
      </c>
      <c r="B199" s="367" t="s">
        <v>688</v>
      </c>
      <c r="C199" s="82" t="s">
        <v>452</v>
      </c>
      <c r="D199" s="360">
        <v>45690</v>
      </c>
      <c r="E199" s="360">
        <v>46021</v>
      </c>
      <c r="F199" s="359" t="s">
        <v>648</v>
      </c>
      <c r="G199" s="357" t="s">
        <v>547</v>
      </c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</row>
    <row r="200" spans="1:19" s="33" customFormat="1" ht="39.6" x14ac:dyDescent="0.25">
      <c r="A200" s="367" t="s">
        <v>60</v>
      </c>
      <c r="B200" s="367" t="s">
        <v>689</v>
      </c>
      <c r="C200" s="82" t="s">
        <v>452</v>
      </c>
      <c r="D200" s="360">
        <v>45690</v>
      </c>
      <c r="E200" s="360">
        <v>46021</v>
      </c>
      <c r="F200" s="359" t="s">
        <v>648</v>
      </c>
      <c r="G200" s="357" t="s">
        <v>547</v>
      </c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</row>
    <row r="201" spans="1:19" s="33" customFormat="1" ht="39.6" x14ac:dyDescent="0.25">
      <c r="A201" s="367" t="s">
        <v>60</v>
      </c>
      <c r="B201" s="367" t="s">
        <v>690</v>
      </c>
      <c r="C201" s="82" t="s">
        <v>452</v>
      </c>
      <c r="D201" s="360">
        <v>45748</v>
      </c>
      <c r="E201" s="360">
        <v>45777</v>
      </c>
      <c r="F201" s="359" t="s">
        <v>648</v>
      </c>
      <c r="G201" s="357" t="s">
        <v>547</v>
      </c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</row>
    <row r="202" spans="1:19" s="33" customFormat="1" ht="39.6" x14ac:dyDescent="0.25">
      <c r="A202" s="367" t="s">
        <v>60</v>
      </c>
      <c r="B202" s="367" t="s">
        <v>691</v>
      </c>
      <c r="C202" s="82" t="s">
        <v>452</v>
      </c>
      <c r="D202" s="360">
        <v>45839</v>
      </c>
      <c r="E202" s="360">
        <v>45868</v>
      </c>
      <c r="F202" s="359" t="s">
        <v>648</v>
      </c>
      <c r="G202" s="357" t="s">
        <v>547</v>
      </c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</row>
    <row r="203" spans="1:19" s="33" customFormat="1" ht="39.6" x14ac:dyDescent="0.25">
      <c r="A203" s="367" t="s">
        <v>60</v>
      </c>
      <c r="B203" s="367" t="s">
        <v>692</v>
      </c>
      <c r="C203" s="82" t="s">
        <v>452</v>
      </c>
      <c r="D203" s="360">
        <v>45870</v>
      </c>
      <c r="E203" s="360">
        <v>45899</v>
      </c>
      <c r="F203" s="359" t="s">
        <v>648</v>
      </c>
      <c r="G203" s="357" t="s">
        <v>547</v>
      </c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</row>
    <row r="204" spans="1:19" s="33" customFormat="1" ht="26.4" x14ac:dyDescent="0.25">
      <c r="A204" s="367" t="s">
        <v>60</v>
      </c>
      <c r="B204" s="367" t="s">
        <v>693</v>
      </c>
      <c r="C204" s="82" t="s">
        <v>452</v>
      </c>
      <c r="D204" s="360">
        <v>45689</v>
      </c>
      <c r="E204" s="361" t="s">
        <v>456</v>
      </c>
      <c r="F204" s="359" t="s">
        <v>694</v>
      </c>
      <c r="G204" s="357" t="s">
        <v>547</v>
      </c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</row>
    <row r="205" spans="1:19" s="33" customFormat="1" ht="26.4" x14ac:dyDescent="0.25">
      <c r="A205" s="367" t="s">
        <v>60</v>
      </c>
      <c r="B205" s="367" t="s">
        <v>695</v>
      </c>
      <c r="C205" s="82" t="s">
        <v>452</v>
      </c>
      <c r="D205" s="360">
        <v>45748</v>
      </c>
      <c r="E205" s="382">
        <v>45777</v>
      </c>
      <c r="F205" s="359" t="s">
        <v>694</v>
      </c>
      <c r="G205" s="357" t="s">
        <v>547</v>
      </c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</row>
    <row r="206" spans="1:19" s="33" customFormat="1" ht="26.4" x14ac:dyDescent="0.25">
      <c r="A206" s="367" t="s">
        <v>60</v>
      </c>
      <c r="B206" s="367" t="s">
        <v>696</v>
      </c>
      <c r="C206" s="82" t="s">
        <v>452</v>
      </c>
      <c r="D206" s="360">
        <v>45901</v>
      </c>
      <c r="E206" s="382">
        <v>45930</v>
      </c>
      <c r="F206" s="359" t="s">
        <v>694</v>
      </c>
      <c r="G206" s="357" t="s">
        <v>547</v>
      </c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</row>
    <row r="207" spans="1:19" s="33" customFormat="1" ht="26.4" x14ac:dyDescent="0.25">
      <c r="A207" s="367" t="s">
        <v>60</v>
      </c>
      <c r="B207" s="367" t="s">
        <v>697</v>
      </c>
      <c r="C207" s="82" t="s">
        <v>452</v>
      </c>
      <c r="D207" s="360">
        <v>45992</v>
      </c>
      <c r="E207" s="382">
        <v>46021</v>
      </c>
      <c r="F207" s="359" t="s">
        <v>694</v>
      </c>
      <c r="G207" s="357" t="s">
        <v>547</v>
      </c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</row>
    <row r="208" spans="1:19" s="33" customFormat="1" ht="26.4" x14ac:dyDescent="0.25">
      <c r="A208" s="367" t="s">
        <v>60</v>
      </c>
      <c r="B208" s="367" t="s">
        <v>698</v>
      </c>
      <c r="C208" s="82" t="s">
        <v>452</v>
      </c>
      <c r="D208" s="360">
        <v>45717</v>
      </c>
      <c r="E208" s="382">
        <v>45746</v>
      </c>
      <c r="F208" s="359" t="s">
        <v>694</v>
      </c>
      <c r="G208" s="357" t="s">
        <v>547</v>
      </c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</row>
    <row r="209" spans="1:19" s="33" customFormat="1" ht="26.4" x14ac:dyDescent="0.25">
      <c r="A209" s="367" t="s">
        <v>60</v>
      </c>
      <c r="B209" s="367" t="s">
        <v>699</v>
      </c>
      <c r="C209" s="82" t="s">
        <v>452</v>
      </c>
      <c r="D209" s="360">
        <v>45870</v>
      </c>
      <c r="E209" s="382">
        <v>45899</v>
      </c>
      <c r="F209" s="359" t="s">
        <v>694</v>
      </c>
      <c r="G209" s="357" t="s">
        <v>547</v>
      </c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</row>
    <row r="210" spans="1:19" s="33" customFormat="1" ht="26.4" x14ac:dyDescent="0.25">
      <c r="A210" s="367" t="s">
        <v>60</v>
      </c>
      <c r="B210" s="367" t="s">
        <v>700</v>
      </c>
      <c r="C210" s="82" t="s">
        <v>452</v>
      </c>
      <c r="D210" s="360">
        <v>45962</v>
      </c>
      <c r="E210" s="382">
        <v>45991</v>
      </c>
      <c r="F210" s="359" t="s">
        <v>694</v>
      </c>
      <c r="G210" s="357" t="s">
        <v>547</v>
      </c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</row>
    <row r="211" spans="1:19" s="33" customFormat="1" ht="26.4" x14ac:dyDescent="0.25">
      <c r="A211" s="367" t="s">
        <v>60</v>
      </c>
      <c r="B211" s="367" t="s">
        <v>701</v>
      </c>
      <c r="C211" s="82" t="s">
        <v>452</v>
      </c>
      <c r="D211" s="360">
        <v>45717</v>
      </c>
      <c r="E211" s="382">
        <v>45746</v>
      </c>
      <c r="F211" s="359" t="s">
        <v>694</v>
      </c>
      <c r="G211" s="357" t="s">
        <v>547</v>
      </c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</row>
    <row r="212" spans="1:19" s="33" customFormat="1" ht="26.4" x14ac:dyDescent="0.25">
      <c r="A212" s="367" t="s">
        <v>60</v>
      </c>
      <c r="B212" s="367" t="s">
        <v>702</v>
      </c>
      <c r="C212" s="82" t="s">
        <v>452</v>
      </c>
      <c r="D212" s="360">
        <v>45870</v>
      </c>
      <c r="E212" s="382">
        <v>45899</v>
      </c>
      <c r="F212" s="359" t="s">
        <v>694</v>
      </c>
      <c r="G212" s="357" t="s">
        <v>547</v>
      </c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</row>
    <row r="213" spans="1:19" s="33" customFormat="1" ht="26.4" x14ac:dyDescent="0.25">
      <c r="A213" s="367" t="s">
        <v>60</v>
      </c>
      <c r="B213" s="367" t="s">
        <v>703</v>
      </c>
      <c r="C213" s="82" t="s">
        <v>452</v>
      </c>
      <c r="D213" s="360">
        <v>45962</v>
      </c>
      <c r="E213" s="382">
        <v>45991</v>
      </c>
      <c r="F213" s="359" t="s">
        <v>694</v>
      </c>
      <c r="G213" s="357" t="s">
        <v>547</v>
      </c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</row>
    <row r="214" spans="1:19" s="33" customFormat="1" ht="26.4" x14ac:dyDescent="0.25">
      <c r="A214" s="367" t="s">
        <v>60</v>
      </c>
      <c r="B214" s="367" t="s">
        <v>704</v>
      </c>
      <c r="C214" s="82" t="s">
        <v>452</v>
      </c>
      <c r="D214" s="360">
        <v>45778</v>
      </c>
      <c r="E214" s="382">
        <v>45807</v>
      </c>
      <c r="F214" s="359" t="s">
        <v>694</v>
      </c>
      <c r="G214" s="357" t="s">
        <v>547</v>
      </c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</row>
    <row r="215" spans="1:19" s="33" customFormat="1" ht="26.4" x14ac:dyDescent="0.25">
      <c r="A215" s="367" t="s">
        <v>60</v>
      </c>
      <c r="B215" s="367" t="s">
        <v>705</v>
      </c>
      <c r="C215" s="82" t="s">
        <v>452</v>
      </c>
      <c r="D215" s="360">
        <v>45931</v>
      </c>
      <c r="E215" s="382">
        <v>45960</v>
      </c>
      <c r="F215" s="359" t="s">
        <v>694</v>
      </c>
      <c r="G215" s="357" t="s">
        <v>547</v>
      </c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</row>
    <row r="216" spans="1:19" s="33" customFormat="1" ht="26.4" x14ac:dyDescent="0.25">
      <c r="A216" s="367" t="s">
        <v>60</v>
      </c>
      <c r="B216" s="367" t="s">
        <v>706</v>
      </c>
      <c r="C216" s="82" t="s">
        <v>452</v>
      </c>
      <c r="D216" s="360">
        <v>45931</v>
      </c>
      <c r="E216" s="382">
        <v>45960</v>
      </c>
      <c r="F216" s="359" t="s">
        <v>694</v>
      </c>
      <c r="G216" s="357" t="s">
        <v>547</v>
      </c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</row>
    <row r="217" spans="1:19" s="33" customFormat="1" ht="26.4" x14ac:dyDescent="0.25">
      <c r="A217" s="367" t="s">
        <v>60</v>
      </c>
      <c r="B217" s="367" t="s">
        <v>707</v>
      </c>
      <c r="C217" s="82" t="s">
        <v>452</v>
      </c>
      <c r="D217" s="360">
        <v>45689</v>
      </c>
      <c r="E217" s="361" t="s">
        <v>456</v>
      </c>
      <c r="F217" s="359" t="s">
        <v>694</v>
      </c>
      <c r="G217" s="357" t="s">
        <v>547</v>
      </c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</row>
    <row r="218" spans="1:19" s="33" customFormat="1" ht="26.4" x14ac:dyDescent="0.25">
      <c r="A218" s="367" t="s">
        <v>60</v>
      </c>
      <c r="B218" s="367" t="s">
        <v>708</v>
      </c>
      <c r="C218" s="82" t="s">
        <v>452</v>
      </c>
      <c r="D218" s="360">
        <v>45748</v>
      </c>
      <c r="E218" s="360">
        <v>45777</v>
      </c>
      <c r="F218" s="359" t="s">
        <v>694</v>
      </c>
      <c r="G218" s="357" t="s">
        <v>547</v>
      </c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</row>
    <row r="219" spans="1:19" s="33" customFormat="1" ht="26.4" x14ac:dyDescent="0.25">
      <c r="A219" s="367" t="s">
        <v>60</v>
      </c>
      <c r="B219" s="367" t="s">
        <v>709</v>
      </c>
      <c r="C219" s="82" t="s">
        <v>452</v>
      </c>
      <c r="D219" s="360">
        <v>45901</v>
      </c>
      <c r="E219" s="360">
        <v>45930</v>
      </c>
      <c r="F219" s="359" t="s">
        <v>694</v>
      </c>
      <c r="G219" s="357" t="s">
        <v>547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</row>
    <row r="220" spans="1:19" s="33" customFormat="1" ht="26.4" x14ac:dyDescent="0.25">
      <c r="A220" s="367" t="s">
        <v>60</v>
      </c>
      <c r="B220" s="367" t="s">
        <v>710</v>
      </c>
      <c r="C220" s="82" t="s">
        <v>452</v>
      </c>
      <c r="D220" s="360">
        <v>45992</v>
      </c>
      <c r="E220" s="360">
        <v>46021</v>
      </c>
      <c r="F220" s="359" t="s">
        <v>694</v>
      </c>
      <c r="G220" s="357" t="s">
        <v>547</v>
      </c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</row>
    <row r="221" spans="1:19" s="33" customFormat="1" ht="26.4" x14ac:dyDescent="0.25">
      <c r="A221" s="367" t="s">
        <v>60</v>
      </c>
      <c r="B221" s="367" t="s">
        <v>711</v>
      </c>
      <c r="C221" s="82" t="s">
        <v>452</v>
      </c>
      <c r="D221" s="360">
        <v>45689</v>
      </c>
      <c r="E221" s="361" t="s">
        <v>456</v>
      </c>
      <c r="F221" s="359" t="s">
        <v>694</v>
      </c>
      <c r="G221" s="357" t="s">
        <v>547</v>
      </c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</row>
    <row r="222" spans="1:19" s="33" customFormat="1" ht="26.4" x14ac:dyDescent="0.25">
      <c r="A222" s="367" t="s">
        <v>60</v>
      </c>
      <c r="B222" s="367" t="s">
        <v>712</v>
      </c>
      <c r="C222" s="82" t="s">
        <v>452</v>
      </c>
      <c r="D222" s="354">
        <v>45992</v>
      </c>
      <c r="E222" s="355">
        <v>46018</v>
      </c>
      <c r="F222" s="356" t="s">
        <v>713</v>
      </c>
      <c r="G222" s="357" t="s">
        <v>714</v>
      </c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</row>
    <row r="223" spans="1:19" s="33" customFormat="1" ht="39.6" x14ac:dyDescent="0.25">
      <c r="A223" s="367" t="s">
        <v>60</v>
      </c>
      <c r="B223" s="367" t="s">
        <v>715</v>
      </c>
      <c r="C223" s="82" t="s">
        <v>452</v>
      </c>
      <c r="D223" s="381">
        <v>45870</v>
      </c>
      <c r="E223" s="381">
        <v>45900</v>
      </c>
      <c r="F223" s="356" t="s">
        <v>716</v>
      </c>
      <c r="G223" s="357" t="s">
        <v>717</v>
      </c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</row>
    <row r="224" spans="1:19" s="33" customFormat="1" ht="26.4" x14ac:dyDescent="0.25">
      <c r="A224" s="367" t="s">
        <v>60</v>
      </c>
      <c r="B224" s="367" t="s">
        <v>718</v>
      </c>
      <c r="C224" s="82" t="s">
        <v>452</v>
      </c>
      <c r="D224" s="381">
        <v>45689</v>
      </c>
      <c r="E224" s="381">
        <v>45900</v>
      </c>
      <c r="F224" s="356" t="s">
        <v>713</v>
      </c>
      <c r="G224" s="357" t="s">
        <v>719</v>
      </c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</row>
    <row r="225" spans="1:19" s="33" customFormat="1" ht="52.8" x14ac:dyDescent="0.25">
      <c r="A225" s="367" t="s">
        <v>60</v>
      </c>
      <c r="B225" s="367" t="s">
        <v>720</v>
      </c>
      <c r="C225" s="82" t="s">
        <v>452</v>
      </c>
      <c r="D225" s="381">
        <v>45797</v>
      </c>
      <c r="E225" s="360">
        <v>45930</v>
      </c>
      <c r="F225" s="356" t="s">
        <v>713</v>
      </c>
      <c r="G225" s="357" t="s">
        <v>721</v>
      </c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</row>
    <row r="226" spans="1:19" s="33" customFormat="1" ht="26.4" x14ac:dyDescent="0.25">
      <c r="A226" s="367" t="s">
        <v>60</v>
      </c>
      <c r="B226" s="367" t="s">
        <v>722</v>
      </c>
      <c r="C226" s="82" t="s">
        <v>452</v>
      </c>
      <c r="D226" s="381">
        <v>45717</v>
      </c>
      <c r="E226" s="360">
        <v>49398</v>
      </c>
      <c r="F226" s="356" t="s">
        <v>713</v>
      </c>
      <c r="G226" s="357" t="s">
        <v>723</v>
      </c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</row>
    <row r="227" spans="1:19" s="33" customFormat="1" ht="26.4" x14ac:dyDescent="0.25">
      <c r="A227" s="367" t="s">
        <v>60</v>
      </c>
      <c r="B227" s="367" t="s">
        <v>724</v>
      </c>
      <c r="C227" s="82" t="s">
        <v>452</v>
      </c>
      <c r="D227" s="381">
        <v>45962</v>
      </c>
      <c r="E227" s="360">
        <v>46006</v>
      </c>
      <c r="F227" s="356" t="s">
        <v>713</v>
      </c>
      <c r="G227" s="357" t="s">
        <v>725</v>
      </c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</row>
    <row r="228" spans="1:19" s="33" customFormat="1" ht="39.6" x14ac:dyDescent="0.25">
      <c r="A228" s="367" t="s">
        <v>60</v>
      </c>
      <c r="B228" s="367" t="s">
        <v>726</v>
      </c>
      <c r="C228" s="82" t="s">
        <v>452</v>
      </c>
      <c r="D228" s="381">
        <v>45689</v>
      </c>
      <c r="E228" s="360">
        <v>46022</v>
      </c>
      <c r="F228" s="356" t="s">
        <v>713</v>
      </c>
      <c r="G228" s="357" t="s">
        <v>727</v>
      </c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</row>
    <row r="229" spans="1:19" s="33" customFormat="1" ht="52.8" x14ac:dyDescent="0.25">
      <c r="A229" s="367" t="s">
        <v>60</v>
      </c>
      <c r="B229" s="367" t="s">
        <v>728</v>
      </c>
      <c r="C229" s="82" t="s">
        <v>452</v>
      </c>
      <c r="D229" s="381">
        <v>45992</v>
      </c>
      <c r="E229" s="360">
        <v>46022</v>
      </c>
      <c r="F229" s="356" t="s">
        <v>713</v>
      </c>
      <c r="G229" s="357" t="s">
        <v>729</v>
      </c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</row>
    <row r="230" spans="1:19" s="33" customFormat="1" ht="26.4" x14ac:dyDescent="0.25">
      <c r="A230" s="367" t="s">
        <v>60</v>
      </c>
      <c r="B230" s="367" t="s">
        <v>730</v>
      </c>
      <c r="C230" s="82" t="s">
        <v>452</v>
      </c>
      <c r="D230" s="381">
        <v>45778</v>
      </c>
      <c r="E230" s="360">
        <v>45960</v>
      </c>
      <c r="F230" s="356" t="s">
        <v>713</v>
      </c>
      <c r="G230" s="357" t="s">
        <v>731</v>
      </c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</row>
    <row r="231" spans="1:19" s="33" customFormat="1" ht="26.4" x14ac:dyDescent="0.25">
      <c r="A231" s="367" t="s">
        <v>60</v>
      </c>
      <c r="B231" s="367" t="s">
        <v>732</v>
      </c>
      <c r="C231" s="82" t="s">
        <v>452</v>
      </c>
      <c r="D231" s="381">
        <v>45680</v>
      </c>
      <c r="E231" s="360">
        <v>46018</v>
      </c>
      <c r="F231" s="359" t="s">
        <v>733</v>
      </c>
      <c r="G231" s="357" t="s">
        <v>734</v>
      </c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</row>
    <row r="232" spans="1:19" s="33" customFormat="1" ht="26.4" x14ac:dyDescent="0.25">
      <c r="A232" s="367" t="s">
        <v>60</v>
      </c>
      <c r="B232" s="367" t="s">
        <v>735</v>
      </c>
      <c r="C232" s="82" t="s">
        <v>452</v>
      </c>
      <c r="D232" s="381">
        <v>45689</v>
      </c>
      <c r="E232" s="360">
        <v>45960</v>
      </c>
      <c r="F232" s="359" t="s">
        <v>713</v>
      </c>
      <c r="G232" s="357" t="s">
        <v>736</v>
      </c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</row>
    <row r="233" spans="1:19" s="33" customFormat="1" ht="26.4" x14ac:dyDescent="0.25">
      <c r="A233" s="367" t="s">
        <v>60</v>
      </c>
      <c r="B233" s="367" t="s">
        <v>737</v>
      </c>
      <c r="C233" s="82" t="s">
        <v>452</v>
      </c>
      <c r="D233" s="381">
        <v>45689</v>
      </c>
      <c r="E233" s="360">
        <v>45716</v>
      </c>
      <c r="F233" s="359" t="s">
        <v>713</v>
      </c>
      <c r="G233" s="357" t="s">
        <v>738</v>
      </c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</row>
    <row r="234" spans="1:19" s="33" customFormat="1" ht="26.4" x14ac:dyDescent="0.25">
      <c r="A234" s="367" t="s">
        <v>60</v>
      </c>
      <c r="B234" s="367" t="s">
        <v>739</v>
      </c>
      <c r="C234" s="82" t="s">
        <v>452</v>
      </c>
      <c r="D234" s="381">
        <v>45992</v>
      </c>
      <c r="E234" s="360">
        <v>46021</v>
      </c>
      <c r="F234" s="359" t="s">
        <v>713</v>
      </c>
      <c r="G234" s="357" t="s">
        <v>740</v>
      </c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</row>
    <row r="235" spans="1:19" s="33" customFormat="1" ht="26.4" x14ac:dyDescent="0.25">
      <c r="A235" s="367" t="s">
        <v>60</v>
      </c>
      <c r="B235" s="367" t="s">
        <v>741</v>
      </c>
      <c r="C235" s="82" t="s">
        <v>452</v>
      </c>
      <c r="D235" s="381">
        <v>45792</v>
      </c>
      <c r="E235" s="360">
        <v>45899</v>
      </c>
      <c r="F235" s="359" t="s">
        <v>713</v>
      </c>
      <c r="G235" s="357" t="s">
        <v>742</v>
      </c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</row>
    <row r="236" spans="1:19" s="33" customFormat="1" ht="26.4" x14ac:dyDescent="0.25">
      <c r="A236" s="367" t="s">
        <v>60</v>
      </c>
      <c r="B236" s="367" t="s">
        <v>743</v>
      </c>
      <c r="C236" s="82" t="s">
        <v>452</v>
      </c>
      <c r="D236" s="381">
        <v>414611</v>
      </c>
      <c r="E236" s="360">
        <v>45746</v>
      </c>
      <c r="F236" s="359" t="s">
        <v>713</v>
      </c>
      <c r="G236" s="357" t="s">
        <v>744</v>
      </c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</row>
    <row r="237" spans="1:19" s="33" customFormat="1" ht="26.4" x14ac:dyDescent="0.25">
      <c r="A237" s="367" t="s">
        <v>60</v>
      </c>
      <c r="B237" s="367" t="s">
        <v>745</v>
      </c>
      <c r="C237" s="82" t="s">
        <v>452</v>
      </c>
      <c r="D237" s="381">
        <v>45659</v>
      </c>
      <c r="E237" s="360">
        <v>46021</v>
      </c>
      <c r="F237" s="359" t="s">
        <v>713</v>
      </c>
      <c r="G237" s="357" t="s">
        <v>746</v>
      </c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</row>
    <row r="238" spans="1:19" s="33" customFormat="1" ht="26.4" x14ac:dyDescent="0.25">
      <c r="A238" s="367" t="s">
        <v>60</v>
      </c>
      <c r="B238" s="367" t="s">
        <v>747</v>
      </c>
      <c r="C238" s="82" t="s">
        <v>452</v>
      </c>
      <c r="D238" s="381">
        <v>45689</v>
      </c>
      <c r="E238" s="360">
        <v>45716</v>
      </c>
      <c r="F238" s="359" t="s">
        <v>713</v>
      </c>
      <c r="G238" s="357" t="s">
        <v>748</v>
      </c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</row>
    <row r="239" spans="1:19" s="33" customFormat="1" ht="26.4" x14ac:dyDescent="0.25">
      <c r="A239" s="367" t="s">
        <v>60</v>
      </c>
      <c r="B239" s="367" t="s">
        <v>749</v>
      </c>
      <c r="C239" s="82" t="s">
        <v>452</v>
      </c>
      <c r="D239" s="360">
        <v>45748</v>
      </c>
      <c r="E239" s="360">
        <v>45868</v>
      </c>
      <c r="F239" s="359" t="s">
        <v>713</v>
      </c>
      <c r="G239" s="357" t="s">
        <v>750</v>
      </c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</row>
    <row r="240" spans="1:19" s="33" customFormat="1" ht="26.4" x14ac:dyDescent="0.25">
      <c r="A240" s="367" t="s">
        <v>60</v>
      </c>
      <c r="B240" s="367" t="s">
        <v>751</v>
      </c>
      <c r="C240" s="82" t="s">
        <v>452</v>
      </c>
      <c r="D240" s="360">
        <v>45717</v>
      </c>
      <c r="E240" s="360">
        <v>45960</v>
      </c>
      <c r="F240" s="359" t="s">
        <v>713</v>
      </c>
      <c r="G240" s="357" t="s">
        <v>748</v>
      </c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</row>
    <row r="241" spans="1:19" s="33" customFormat="1" ht="26.4" x14ac:dyDescent="0.25">
      <c r="A241" s="367" t="s">
        <v>60</v>
      </c>
      <c r="B241" s="367" t="s">
        <v>752</v>
      </c>
      <c r="C241" s="82" t="s">
        <v>452</v>
      </c>
      <c r="D241" s="383">
        <v>45809</v>
      </c>
      <c r="E241" s="383">
        <v>45991</v>
      </c>
      <c r="F241" s="359" t="s">
        <v>713</v>
      </c>
      <c r="G241" s="357" t="s">
        <v>753</v>
      </c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</row>
    <row r="242" spans="1:19" s="33" customFormat="1" ht="26.4" x14ac:dyDescent="0.25">
      <c r="A242" s="367" t="s">
        <v>60</v>
      </c>
      <c r="B242" s="367" t="s">
        <v>754</v>
      </c>
      <c r="C242" s="82" t="s">
        <v>452</v>
      </c>
      <c r="D242" s="383">
        <v>45717</v>
      </c>
      <c r="E242" s="383">
        <v>45807</v>
      </c>
      <c r="F242" s="359" t="s">
        <v>713</v>
      </c>
      <c r="G242" s="357" t="s">
        <v>750</v>
      </c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</row>
    <row r="243" spans="1:19" s="33" customFormat="1" ht="26.4" x14ac:dyDescent="0.25">
      <c r="A243" s="367" t="s">
        <v>60</v>
      </c>
      <c r="B243" s="367" t="s">
        <v>755</v>
      </c>
      <c r="C243" s="82" t="s">
        <v>452</v>
      </c>
      <c r="D243" s="360">
        <v>45901</v>
      </c>
      <c r="E243" s="360">
        <v>45930</v>
      </c>
      <c r="F243" s="359" t="s">
        <v>713</v>
      </c>
      <c r="G243" s="357" t="s">
        <v>756</v>
      </c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</row>
    <row r="244" spans="1:19" s="33" customFormat="1" ht="39.6" x14ac:dyDescent="0.25">
      <c r="A244" s="367" t="s">
        <v>60</v>
      </c>
      <c r="B244" s="367" t="s">
        <v>757</v>
      </c>
      <c r="C244" s="82" t="s">
        <v>452</v>
      </c>
      <c r="D244" s="383">
        <v>45809</v>
      </c>
      <c r="E244" s="360">
        <v>45838</v>
      </c>
      <c r="F244" s="359" t="s">
        <v>758</v>
      </c>
      <c r="G244" s="357" t="s">
        <v>759</v>
      </c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</row>
    <row r="245" spans="1:19" s="33" customFormat="1" ht="26.4" x14ac:dyDescent="0.25">
      <c r="A245" s="367" t="s">
        <v>60</v>
      </c>
      <c r="B245" s="367" t="s">
        <v>760</v>
      </c>
      <c r="C245" s="82" t="s">
        <v>452</v>
      </c>
      <c r="D245" s="360">
        <v>45778</v>
      </c>
      <c r="E245" s="360">
        <v>45991</v>
      </c>
      <c r="F245" s="359" t="s">
        <v>713</v>
      </c>
      <c r="G245" s="357" t="s">
        <v>753</v>
      </c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</row>
    <row r="246" spans="1:19" s="33" customFormat="1" ht="26.4" x14ac:dyDescent="0.25">
      <c r="A246" s="367" t="s">
        <v>60</v>
      </c>
      <c r="B246" s="367" t="s">
        <v>761</v>
      </c>
      <c r="C246" s="82" t="s">
        <v>452</v>
      </c>
      <c r="D246" s="360">
        <v>45748</v>
      </c>
      <c r="E246" s="360">
        <v>45899</v>
      </c>
      <c r="F246" s="359" t="s">
        <v>713</v>
      </c>
      <c r="G246" s="357" t="s">
        <v>750</v>
      </c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</row>
    <row r="247" spans="1:19" s="33" customFormat="1" ht="26.4" x14ac:dyDescent="0.25">
      <c r="A247" s="367" t="s">
        <v>60</v>
      </c>
      <c r="B247" s="367" t="s">
        <v>762</v>
      </c>
      <c r="C247" s="82" t="s">
        <v>452</v>
      </c>
      <c r="D247" s="360">
        <v>45901</v>
      </c>
      <c r="E247" s="360">
        <v>45991</v>
      </c>
      <c r="F247" s="359" t="s">
        <v>713</v>
      </c>
      <c r="G247" s="357" t="s">
        <v>750</v>
      </c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</row>
    <row r="248" spans="1:19" s="33" customFormat="1" ht="39.6" x14ac:dyDescent="0.25">
      <c r="A248" s="367" t="s">
        <v>60</v>
      </c>
      <c r="B248" s="367" t="s">
        <v>763</v>
      </c>
      <c r="C248" s="82" t="s">
        <v>452</v>
      </c>
      <c r="D248" s="360">
        <v>45748</v>
      </c>
      <c r="E248" s="360">
        <v>45868</v>
      </c>
      <c r="F248" s="359" t="s">
        <v>713</v>
      </c>
      <c r="G248" s="357" t="s">
        <v>750</v>
      </c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</row>
    <row r="249" spans="1:19" s="33" customFormat="1" ht="52.8" x14ac:dyDescent="0.25">
      <c r="A249" s="367" t="s">
        <v>60</v>
      </c>
      <c r="B249" s="367" t="s">
        <v>764</v>
      </c>
      <c r="C249" s="82" t="s">
        <v>452</v>
      </c>
      <c r="D249" s="360">
        <v>45962</v>
      </c>
      <c r="E249" s="360">
        <v>45991</v>
      </c>
      <c r="F249" s="359" t="s">
        <v>713</v>
      </c>
      <c r="G249" s="357" t="s">
        <v>765</v>
      </c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</row>
    <row r="250" spans="1:19" s="33" customFormat="1" ht="39.6" x14ac:dyDescent="0.25">
      <c r="A250" s="367" t="s">
        <v>60</v>
      </c>
      <c r="B250" s="367" t="s">
        <v>766</v>
      </c>
      <c r="C250" s="82" t="s">
        <v>452</v>
      </c>
      <c r="D250" s="360">
        <v>45748</v>
      </c>
      <c r="E250" s="360">
        <v>45991</v>
      </c>
      <c r="F250" s="359" t="s">
        <v>713</v>
      </c>
      <c r="G250" s="357" t="s">
        <v>753</v>
      </c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</row>
    <row r="251" spans="1:19" s="33" customFormat="1" ht="26.4" x14ac:dyDescent="0.25">
      <c r="A251" s="367" t="s">
        <v>60</v>
      </c>
      <c r="B251" s="367" t="s">
        <v>767</v>
      </c>
      <c r="C251" s="82" t="s">
        <v>452</v>
      </c>
      <c r="D251" s="360">
        <v>45717</v>
      </c>
      <c r="E251" s="360">
        <v>45899</v>
      </c>
      <c r="F251" s="359" t="s">
        <v>713</v>
      </c>
      <c r="G251" s="357" t="s">
        <v>750</v>
      </c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</row>
    <row r="252" spans="1:19" s="33" customFormat="1" ht="26.4" x14ac:dyDescent="0.25">
      <c r="A252" s="367" t="s">
        <v>60</v>
      </c>
      <c r="B252" s="367" t="s">
        <v>768</v>
      </c>
      <c r="C252" s="82" t="s">
        <v>452</v>
      </c>
      <c r="D252" s="360">
        <v>45689</v>
      </c>
      <c r="E252" s="360">
        <v>45777</v>
      </c>
      <c r="F252" s="359" t="s">
        <v>713</v>
      </c>
      <c r="G252" s="357" t="s">
        <v>750</v>
      </c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</row>
    <row r="253" spans="1:19" s="33" customFormat="1" ht="26.4" x14ac:dyDescent="0.25">
      <c r="A253" s="367" t="s">
        <v>60</v>
      </c>
      <c r="B253" s="367" t="s">
        <v>769</v>
      </c>
      <c r="C253" s="82" t="s">
        <v>452</v>
      </c>
      <c r="D253" s="360">
        <v>45839</v>
      </c>
      <c r="E253" s="360">
        <v>45868</v>
      </c>
      <c r="F253" s="359" t="s">
        <v>770</v>
      </c>
      <c r="G253" s="357" t="s">
        <v>742</v>
      </c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</row>
    <row r="254" spans="1:19" s="33" customFormat="1" ht="26.4" x14ac:dyDescent="0.25">
      <c r="A254" s="367" t="s">
        <v>60</v>
      </c>
      <c r="B254" s="367" t="s">
        <v>771</v>
      </c>
      <c r="C254" s="82" t="s">
        <v>452</v>
      </c>
      <c r="D254" s="360">
        <v>45931</v>
      </c>
      <c r="E254" s="360">
        <v>45961</v>
      </c>
      <c r="F254" s="359" t="s">
        <v>713</v>
      </c>
      <c r="G254" s="357" t="s">
        <v>756</v>
      </c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</row>
    <row r="255" spans="1:19" s="33" customFormat="1" ht="39.6" x14ac:dyDescent="0.25">
      <c r="A255" s="367" t="s">
        <v>60</v>
      </c>
      <c r="B255" s="367" t="s">
        <v>772</v>
      </c>
      <c r="C255" s="82" t="s">
        <v>452</v>
      </c>
      <c r="D255" s="360">
        <v>45809</v>
      </c>
      <c r="E255" s="360">
        <v>45838</v>
      </c>
      <c r="F255" s="359" t="s">
        <v>758</v>
      </c>
      <c r="G255" s="357" t="s">
        <v>742</v>
      </c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</row>
    <row r="256" spans="1:19" s="33" customFormat="1" ht="26.4" x14ac:dyDescent="0.25">
      <c r="A256" s="367" t="s">
        <v>60</v>
      </c>
      <c r="B256" s="367" t="s">
        <v>773</v>
      </c>
      <c r="C256" s="82" t="s">
        <v>452</v>
      </c>
      <c r="D256" s="360">
        <v>45748</v>
      </c>
      <c r="E256" s="360">
        <v>45899</v>
      </c>
      <c r="F256" s="359" t="s">
        <v>774</v>
      </c>
      <c r="G256" s="357" t="s">
        <v>753</v>
      </c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</row>
    <row r="257" spans="1:19" s="33" customFormat="1" ht="39.6" x14ac:dyDescent="0.25">
      <c r="A257" s="367" t="s">
        <v>60</v>
      </c>
      <c r="B257" s="367" t="s">
        <v>775</v>
      </c>
      <c r="C257" s="82" t="s">
        <v>452</v>
      </c>
      <c r="D257" s="360">
        <v>45748</v>
      </c>
      <c r="E257" s="360">
        <v>45991</v>
      </c>
      <c r="F257" s="359" t="s">
        <v>776</v>
      </c>
      <c r="G257" s="357" t="s">
        <v>753</v>
      </c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</row>
    <row r="258" spans="1:19" s="33" customFormat="1" ht="26.4" x14ac:dyDescent="0.25">
      <c r="A258" s="367" t="s">
        <v>60</v>
      </c>
      <c r="B258" s="367" t="s">
        <v>777</v>
      </c>
      <c r="C258" s="82" t="s">
        <v>452</v>
      </c>
      <c r="D258" s="360">
        <v>45778</v>
      </c>
      <c r="E258" s="360">
        <v>45960</v>
      </c>
      <c r="F258" s="359" t="s">
        <v>713</v>
      </c>
      <c r="G258" s="357" t="s">
        <v>778</v>
      </c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</row>
    <row r="259" spans="1:19" s="33" customFormat="1" ht="26.4" x14ac:dyDescent="0.25">
      <c r="A259" s="367" t="s">
        <v>60</v>
      </c>
      <c r="B259" s="367" t="s">
        <v>779</v>
      </c>
      <c r="C259" s="82" t="s">
        <v>452</v>
      </c>
      <c r="D259" s="360">
        <v>45659</v>
      </c>
      <c r="E259" s="360">
        <v>45899</v>
      </c>
      <c r="F259" s="359" t="s">
        <v>713</v>
      </c>
      <c r="G259" s="357" t="s">
        <v>744</v>
      </c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</row>
    <row r="260" spans="1:19" s="33" customFormat="1" ht="26.4" x14ac:dyDescent="0.25">
      <c r="A260" s="367" t="s">
        <v>60</v>
      </c>
      <c r="B260" s="367" t="s">
        <v>780</v>
      </c>
      <c r="C260" s="82" t="s">
        <v>452</v>
      </c>
      <c r="D260" s="360">
        <v>45748</v>
      </c>
      <c r="E260" s="360">
        <v>45777</v>
      </c>
      <c r="F260" s="359" t="s">
        <v>713</v>
      </c>
      <c r="G260" s="357" t="s">
        <v>744</v>
      </c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</row>
    <row r="261" spans="1:19" s="33" customFormat="1" ht="26.4" x14ac:dyDescent="0.25">
      <c r="A261" s="367" t="s">
        <v>60</v>
      </c>
      <c r="B261" s="367" t="s">
        <v>781</v>
      </c>
      <c r="C261" s="82" t="s">
        <v>452</v>
      </c>
      <c r="D261" s="360">
        <v>45659</v>
      </c>
      <c r="E261" s="360">
        <v>46021</v>
      </c>
      <c r="F261" s="359" t="s">
        <v>713</v>
      </c>
      <c r="G261" s="357" t="s">
        <v>782</v>
      </c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</row>
    <row r="262" spans="1:19" s="33" customFormat="1" ht="26.4" x14ac:dyDescent="0.25">
      <c r="A262" s="367" t="s">
        <v>60</v>
      </c>
      <c r="B262" s="367" t="s">
        <v>783</v>
      </c>
      <c r="C262" s="82" t="s">
        <v>452</v>
      </c>
      <c r="D262" s="360">
        <v>45931</v>
      </c>
      <c r="E262" s="360">
        <v>45960</v>
      </c>
      <c r="F262" s="359" t="s">
        <v>713</v>
      </c>
      <c r="G262" s="357" t="s">
        <v>784</v>
      </c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</row>
    <row r="263" spans="1:19" s="33" customFormat="1" ht="26.4" x14ac:dyDescent="0.25">
      <c r="A263" s="367" t="s">
        <v>60</v>
      </c>
      <c r="B263" s="367" t="s">
        <v>785</v>
      </c>
      <c r="C263" s="82" t="s">
        <v>452</v>
      </c>
      <c r="D263" s="360">
        <v>45839</v>
      </c>
      <c r="E263" s="360">
        <v>45868</v>
      </c>
      <c r="F263" s="359" t="s">
        <v>713</v>
      </c>
      <c r="G263" s="357" t="s">
        <v>714</v>
      </c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</row>
    <row r="264" spans="1:19" s="33" customFormat="1" ht="52.8" x14ac:dyDescent="0.25">
      <c r="A264" s="367" t="s">
        <v>60</v>
      </c>
      <c r="B264" s="367" t="s">
        <v>786</v>
      </c>
      <c r="C264" s="82" t="s">
        <v>452</v>
      </c>
      <c r="D264" s="360">
        <v>45717</v>
      </c>
      <c r="E264" s="360">
        <v>45930</v>
      </c>
      <c r="F264" s="359" t="s">
        <v>713</v>
      </c>
      <c r="G264" s="357" t="s">
        <v>753</v>
      </c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</row>
    <row r="265" spans="1:19" s="33" customFormat="1" ht="26.4" x14ac:dyDescent="0.25">
      <c r="A265" s="367" t="s">
        <v>60</v>
      </c>
      <c r="B265" s="367" t="s">
        <v>787</v>
      </c>
      <c r="C265" s="82" t="s">
        <v>452</v>
      </c>
      <c r="D265" s="360">
        <v>45839</v>
      </c>
      <c r="E265" s="360">
        <v>45868</v>
      </c>
      <c r="F265" s="359" t="s">
        <v>713</v>
      </c>
      <c r="G265" s="357" t="s">
        <v>756</v>
      </c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</row>
    <row r="266" spans="1:19" s="33" customFormat="1" ht="26.4" x14ac:dyDescent="0.25">
      <c r="A266" s="367" t="s">
        <v>60</v>
      </c>
      <c r="B266" s="367" t="s">
        <v>788</v>
      </c>
      <c r="C266" s="82" t="s">
        <v>452</v>
      </c>
      <c r="D266" s="360">
        <v>45901</v>
      </c>
      <c r="E266" s="360">
        <v>414824</v>
      </c>
      <c r="F266" s="359" t="s">
        <v>713</v>
      </c>
      <c r="G266" s="357" t="s">
        <v>753</v>
      </c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</row>
    <row r="267" spans="1:19" s="33" customFormat="1" ht="26.4" x14ac:dyDescent="0.25">
      <c r="A267" s="367" t="s">
        <v>60</v>
      </c>
      <c r="B267" s="367" t="s">
        <v>789</v>
      </c>
      <c r="C267" s="82" t="s">
        <v>452</v>
      </c>
      <c r="D267" s="360">
        <v>45748</v>
      </c>
      <c r="E267" s="360">
        <v>45960</v>
      </c>
      <c r="F267" s="359" t="s">
        <v>713</v>
      </c>
      <c r="G267" s="357" t="s">
        <v>753</v>
      </c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</row>
    <row r="268" spans="1:19" s="33" customFormat="1" ht="26.4" x14ac:dyDescent="0.25">
      <c r="A268" s="367" t="s">
        <v>60</v>
      </c>
      <c r="B268" s="367" t="s">
        <v>790</v>
      </c>
      <c r="C268" s="82" t="s">
        <v>452</v>
      </c>
      <c r="D268" s="360">
        <v>45809</v>
      </c>
      <c r="E268" s="360">
        <v>45838</v>
      </c>
      <c r="F268" s="359" t="s">
        <v>770</v>
      </c>
      <c r="G268" s="357" t="s">
        <v>742</v>
      </c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</row>
    <row r="269" spans="1:19" s="33" customFormat="1" ht="26.4" x14ac:dyDescent="0.25">
      <c r="A269" s="367" t="s">
        <v>60</v>
      </c>
      <c r="B269" s="367" t="s">
        <v>791</v>
      </c>
      <c r="C269" s="82" t="s">
        <v>452</v>
      </c>
      <c r="D269" s="360">
        <v>45778</v>
      </c>
      <c r="E269" s="360">
        <v>45838</v>
      </c>
      <c r="F269" s="359" t="s">
        <v>770</v>
      </c>
      <c r="G269" s="357" t="s">
        <v>792</v>
      </c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</row>
    <row r="270" spans="1:19" s="33" customFormat="1" ht="26.4" x14ac:dyDescent="0.25">
      <c r="A270" s="367" t="s">
        <v>60</v>
      </c>
      <c r="B270" s="367" t="s">
        <v>793</v>
      </c>
      <c r="C270" s="82" t="s">
        <v>452</v>
      </c>
      <c r="D270" s="360">
        <v>45778</v>
      </c>
      <c r="E270" s="360">
        <v>45868</v>
      </c>
      <c r="F270" s="359" t="s">
        <v>713</v>
      </c>
      <c r="G270" s="357" t="s">
        <v>794</v>
      </c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</row>
    <row r="271" spans="1:19" s="33" customFormat="1" ht="39.6" x14ac:dyDescent="0.25">
      <c r="A271" s="367" t="s">
        <v>60</v>
      </c>
      <c r="B271" s="367" t="s">
        <v>795</v>
      </c>
      <c r="C271" s="82" t="s">
        <v>452</v>
      </c>
      <c r="D271" s="360">
        <v>45717</v>
      </c>
      <c r="E271" s="360">
        <v>45746</v>
      </c>
      <c r="F271" s="359" t="s">
        <v>713</v>
      </c>
      <c r="G271" s="357" t="s">
        <v>742</v>
      </c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</row>
    <row r="272" spans="1:19" s="33" customFormat="1" ht="39.6" x14ac:dyDescent="0.25">
      <c r="A272" s="367" t="s">
        <v>60</v>
      </c>
      <c r="B272" s="367" t="s">
        <v>796</v>
      </c>
      <c r="C272" s="82" t="s">
        <v>452</v>
      </c>
      <c r="D272" s="360">
        <v>45778</v>
      </c>
      <c r="E272" s="360">
        <v>45807</v>
      </c>
      <c r="F272" s="359" t="s">
        <v>713</v>
      </c>
      <c r="G272" s="357" t="s">
        <v>742</v>
      </c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</row>
    <row r="273" spans="1:19" s="33" customFormat="1" ht="26.4" x14ac:dyDescent="0.25">
      <c r="A273" s="367" t="s">
        <v>60</v>
      </c>
      <c r="B273" s="367" t="s">
        <v>797</v>
      </c>
      <c r="C273" s="82" t="s">
        <v>452</v>
      </c>
      <c r="D273" s="360">
        <v>45323</v>
      </c>
      <c r="E273" s="360">
        <v>45777</v>
      </c>
      <c r="F273" s="359" t="s">
        <v>713</v>
      </c>
      <c r="G273" s="357" t="s">
        <v>798</v>
      </c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</row>
    <row r="274" spans="1:19" s="33" customFormat="1" ht="26.4" x14ac:dyDescent="0.25">
      <c r="A274" s="367" t="s">
        <v>60</v>
      </c>
      <c r="B274" s="367" t="s">
        <v>799</v>
      </c>
      <c r="C274" s="82" t="s">
        <v>452</v>
      </c>
      <c r="D274" s="360">
        <v>45809</v>
      </c>
      <c r="E274" s="360">
        <v>45838</v>
      </c>
      <c r="F274" s="359" t="s">
        <v>713</v>
      </c>
      <c r="G274" s="357" t="s">
        <v>756</v>
      </c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</row>
    <row r="275" spans="1:19" s="33" customFormat="1" ht="26.4" x14ac:dyDescent="0.25">
      <c r="A275" s="367" t="s">
        <v>60</v>
      </c>
      <c r="B275" s="367" t="s">
        <v>800</v>
      </c>
      <c r="C275" s="82" t="s">
        <v>452</v>
      </c>
      <c r="D275" s="360">
        <v>45931</v>
      </c>
      <c r="E275" s="360">
        <v>45991</v>
      </c>
      <c r="F275" s="359" t="s">
        <v>801</v>
      </c>
      <c r="G275" s="357" t="s">
        <v>742</v>
      </c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</row>
    <row r="276" spans="1:19" s="33" customFormat="1" ht="26.4" x14ac:dyDescent="0.25">
      <c r="A276" s="367" t="s">
        <v>60</v>
      </c>
      <c r="B276" s="367" t="s">
        <v>802</v>
      </c>
      <c r="C276" s="82" t="s">
        <v>452</v>
      </c>
      <c r="D276" s="360">
        <v>45992</v>
      </c>
      <c r="E276" s="360">
        <v>46021</v>
      </c>
      <c r="F276" s="359" t="s">
        <v>716</v>
      </c>
      <c r="G276" s="357" t="s">
        <v>756</v>
      </c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</row>
    <row r="277" spans="1:19" s="33" customFormat="1" ht="26.4" x14ac:dyDescent="0.25">
      <c r="A277" s="367" t="s">
        <v>60</v>
      </c>
      <c r="B277" s="367" t="s">
        <v>803</v>
      </c>
      <c r="C277" s="82" t="s">
        <v>452</v>
      </c>
      <c r="D277" s="360">
        <v>45323</v>
      </c>
      <c r="E277" s="360">
        <v>45716</v>
      </c>
      <c r="F277" s="359" t="s">
        <v>713</v>
      </c>
      <c r="G277" s="357" t="s">
        <v>804</v>
      </c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</row>
    <row r="278" spans="1:19" s="33" customFormat="1" ht="26.4" x14ac:dyDescent="0.25">
      <c r="A278" s="367" t="s">
        <v>60</v>
      </c>
      <c r="B278" s="367" t="s">
        <v>805</v>
      </c>
      <c r="C278" s="82" t="s">
        <v>452</v>
      </c>
      <c r="D278" s="360">
        <v>45992</v>
      </c>
      <c r="E278" s="360">
        <v>46021</v>
      </c>
      <c r="F278" s="384" t="s">
        <v>806</v>
      </c>
      <c r="G278" s="357" t="s">
        <v>756</v>
      </c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</row>
    <row r="279" spans="1:19" s="33" customFormat="1" ht="26.4" x14ac:dyDescent="0.25">
      <c r="A279" s="367" t="s">
        <v>60</v>
      </c>
      <c r="B279" s="367" t="s">
        <v>807</v>
      </c>
      <c r="C279" s="82" t="s">
        <v>452</v>
      </c>
      <c r="D279" s="360">
        <v>45901</v>
      </c>
      <c r="E279" s="360">
        <v>45930</v>
      </c>
      <c r="F279" s="359" t="s">
        <v>713</v>
      </c>
      <c r="G279" s="357" t="s">
        <v>808</v>
      </c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</row>
    <row r="280" spans="1:19" s="33" customFormat="1" ht="39.6" x14ac:dyDescent="0.25">
      <c r="A280" s="367" t="s">
        <v>60</v>
      </c>
      <c r="B280" s="367" t="s">
        <v>809</v>
      </c>
      <c r="C280" s="82" t="s">
        <v>452</v>
      </c>
      <c r="D280" s="360">
        <v>45976</v>
      </c>
      <c r="E280" s="360">
        <v>46021</v>
      </c>
      <c r="F280" s="359" t="s">
        <v>810</v>
      </c>
      <c r="G280" s="357" t="s">
        <v>811</v>
      </c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</row>
    <row r="281" spans="1:19" s="33" customFormat="1" ht="39.6" x14ac:dyDescent="0.25">
      <c r="A281" s="367" t="s">
        <v>60</v>
      </c>
      <c r="B281" s="367" t="s">
        <v>812</v>
      </c>
      <c r="C281" s="82" t="s">
        <v>452</v>
      </c>
      <c r="D281" s="360">
        <v>45717</v>
      </c>
      <c r="E281" s="360">
        <v>45930</v>
      </c>
      <c r="F281" s="359" t="s">
        <v>713</v>
      </c>
      <c r="G281" s="357" t="s">
        <v>753</v>
      </c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</row>
    <row r="282" spans="1:19" s="33" customFormat="1" ht="26.4" x14ac:dyDescent="0.25">
      <c r="A282" s="367" t="s">
        <v>60</v>
      </c>
      <c r="B282" s="367" t="s">
        <v>813</v>
      </c>
      <c r="C282" s="82" t="s">
        <v>452</v>
      </c>
      <c r="D282" s="360">
        <v>45962</v>
      </c>
      <c r="E282" s="360">
        <v>45991</v>
      </c>
      <c r="F282" s="359" t="s">
        <v>713</v>
      </c>
      <c r="G282" s="357" t="s">
        <v>814</v>
      </c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</row>
    <row r="283" spans="1:19" s="33" customFormat="1" ht="66" x14ac:dyDescent="0.25">
      <c r="A283" s="367" t="s">
        <v>60</v>
      </c>
      <c r="B283" s="367" t="s">
        <v>815</v>
      </c>
      <c r="C283" s="82" t="s">
        <v>452</v>
      </c>
      <c r="D283" s="354">
        <v>45658</v>
      </c>
      <c r="E283" s="355">
        <v>45688</v>
      </c>
      <c r="F283" s="356" t="s">
        <v>816</v>
      </c>
      <c r="G283" s="357" t="s">
        <v>817</v>
      </c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</row>
    <row r="284" spans="1:19" s="33" customFormat="1" ht="66" x14ac:dyDescent="0.25">
      <c r="A284" s="367" t="s">
        <v>60</v>
      </c>
      <c r="B284" s="367" t="s">
        <v>818</v>
      </c>
      <c r="C284" s="82" t="s">
        <v>452</v>
      </c>
      <c r="D284" s="354">
        <v>45658</v>
      </c>
      <c r="E284" s="355">
        <v>45688</v>
      </c>
      <c r="F284" s="356" t="s">
        <v>816</v>
      </c>
      <c r="G284" s="385" t="s">
        <v>819</v>
      </c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</row>
    <row r="285" spans="1:19" s="33" customFormat="1" ht="66" x14ac:dyDescent="0.25">
      <c r="A285" s="367" t="s">
        <v>60</v>
      </c>
      <c r="B285" s="367" t="s">
        <v>820</v>
      </c>
      <c r="C285" s="82" t="s">
        <v>452</v>
      </c>
      <c r="D285" s="354">
        <v>45658</v>
      </c>
      <c r="E285" s="355">
        <v>45688</v>
      </c>
      <c r="F285" s="356" t="s">
        <v>816</v>
      </c>
      <c r="G285" s="385" t="s">
        <v>821</v>
      </c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</row>
    <row r="286" spans="1:19" s="33" customFormat="1" ht="66" x14ac:dyDescent="0.25">
      <c r="A286" s="367" t="s">
        <v>60</v>
      </c>
      <c r="B286" s="367" t="s">
        <v>822</v>
      </c>
      <c r="C286" s="82" t="s">
        <v>452</v>
      </c>
      <c r="D286" s="354">
        <v>45658</v>
      </c>
      <c r="E286" s="355">
        <v>45688</v>
      </c>
      <c r="F286" s="356" t="s">
        <v>816</v>
      </c>
      <c r="G286" s="385" t="s">
        <v>823</v>
      </c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</row>
    <row r="287" spans="1:19" s="33" customFormat="1" ht="66" x14ac:dyDescent="0.25">
      <c r="A287" s="367" t="s">
        <v>60</v>
      </c>
      <c r="B287" s="367" t="s">
        <v>824</v>
      </c>
      <c r="C287" s="82" t="s">
        <v>452</v>
      </c>
      <c r="D287" s="354">
        <v>45658</v>
      </c>
      <c r="E287" s="355">
        <v>45688</v>
      </c>
      <c r="F287" s="356" t="s">
        <v>816</v>
      </c>
      <c r="G287" s="385" t="s">
        <v>821</v>
      </c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</row>
    <row r="288" spans="1:19" s="33" customFormat="1" ht="66" x14ac:dyDescent="0.25">
      <c r="A288" s="367" t="s">
        <v>60</v>
      </c>
      <c r="B288" s="367" t="s">
        <v>825</v>
      </c>
      <c r="C288" s="82" t="s">
        <v>452</v>
      </c>
      <c r="D288" s="354">
        <v>45658</v>
      </c>
      <c r="E288" s="355">
        <v>45688</v>
      </c>
      <c r="F288" s="356" t="s">
        <v>816</v>
      </c>
      <c r="G288" s="385" t="s">
        <v>826</v>
      </c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</row>
    <row r="289" spans="1:19" s="33" customFormat="1" ht="66" x14ac:dyDescent="0.25">
      <c r="A289" s="367" t="s">
        <v>60</v>
      </c>
      <c r="B289" s="367" t="s">
        <v>827</v>
      </c>
      <c r="C289" s="82" t="s">
        <v>452</v>
      </c>
      <c r="D289" s="354">
        <v>45658</v>
      </c>
      <c r="E289" s="355">
        <v>45688</v>
      </c>
      <c r="F289" s="356" t="s">
        <v>816</v>
      </c>
      <c r="G289" s="385" t="s">
        <v>821</v>
      </c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</row>
    <row r="290" spans="1:19" s="33" customFormat="1" ht="66" x14ac:dyDescent="0.25">
      <c r="A290" s="367" t="s">
        <v>60</v>
      </c>
      <c r="B290" s="367" t="s">
        <v>828</v>
      </c>
      <c r="C290" s="82" t="s">
        <v>452</v>
      </c>
      <c r="D290" s="354">
        <v>45658</v>
      </c>
      <c r="E290" s="355">
        <v>45688</v>
      </c>
      <c r="F290" s="356" t="s">
        <v>816</v>
      </c>
      <c r="G290" s="385" t="s">
        <v>826</v>
      </c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</row>
    <row r="291" spans="1:19" s="33" customFormat="1" ht="66" x14ac:dyDescent="0.25">
      <c r="A291" s="367" t="s">
        <v>60</v>
      </c>
      <c r="B291" s="367" t="s">
        <v>829</v>
      </c>
      <c r="C291" s="374" t="s">
        <v>452</v>
      </c>
      <c r="D291" s="354">
        <v>45658</v>
      </c>
      <c r="E291" s="355">
        <v>45688</v>
      </c>
      <c r="F291" s="356" t="s">
        <v>816</v>
      </c>
      <c r="G291" s="385" t="s">
        <v>821</v>
      </c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</row>
    <row r="292" spans="1:19" s="33" customFormat="1" ht="39.6" x14ac:dyDescent="0.25">
      <c r="A292" s="367" t="s">
        <v>60</v>
      </c>
      <c r="B292" s="386" t="s">
        <v>133</v>
      </c>
      <c r="C292" s="82" t="s">
        <v>830</v>
      </c>
      <c r="D292" s="354">
        <v>45658</v>
      </c>
      <c r="E292" s="355">
        <v>46022</v>
      </c>
      <c r="F292" s="356" t="s">
        <v>134</v>
      </c>
      <c r="G292" s="357" t="s">
        <v>831</v>
      </c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</row>
    <row r="293" spans="1:19" s="33" customFormat="1" ht="39.6" x14ac:dyDescent="0.25">
      <c r="A293" s="367" t="s">
        <v>60</v>
      </c>
      <c r="B293" s="386" t="s">
        <v>832</v>
      </c>
      <c r="C293" s="82" t="s">
        <v>830</v>
      </c>
      <c r="D293" s="354">
        <v>45658</v>
      </c>
      <c r="E293" s="355">
        <v>45838</v>
      </c>
      <c r="F293" s="356" t="s">
        <v>134</v>
      </c>
      <c r="G293" s="385" t="s">
        <v>833</v>
      </c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</row>
    <row r="294" spans="1:19" s="33" customFormat="1" ht="39.6" x14ac:dyDescent="0.25">
      <c r="A294" s="367" t="s">
        <v>60</v>
      </c>
      <c r="B294" s="386" t="s">
        <v>834</v>
      </c>
      <c r="C294" s="374" t="s">
        <v>830</v>
      </c>
      <c r="D294" s="354">
        <v>45658</v>
      </c>
      <c r="E294" s="355">
        <v>45838</v>
      </c>
      <c r="F294" s="356" t="s">
        <v>134</v>
      </c>
      <c r="G294" s="385" t="s">
        <v>835</v>
      </c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</row>
    <row r="295" spans="1:19" s="33" customFormat="1" ht="39.6" x14ac:dyDescent="0.25">
      <c r="A295" s="351" t="s">
        <v>60</v>
      </c>
      <c r="B295" s="387" t="s">
        <v>836</v>
      </c>
      <c r="C295" s="82" t="s">
        <v>837</v>
      </c>
      <c r="D295" s="354">
        <v>45658</v>
      </c>
      <c r="E295" s="355">
        <v>46022</v>
      </c>
      <c r="F295" s="356" t="s">
        <v>838</v>
      </c>
      <c r="G295" s="385" t="s">
        <v>839</v>
      </c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</row>
    <row r="296" spans="1:19" s="33" customFormat="1" ht="39.6" x14ac:dyDescent="0.25">
      <c r="A296" s="351" t="s">
        <v>60</v>
      </c>
      <c r="B296" s="387" t="s">
        <v>840</v>
      </c>
      <c r="C296" s="82" t="s">
        <v>837</v>
      </c>
      <c r="D296" s="354">
        <v>45658</v>
      </c>
      <c r="E296" s="355">
        <v>46022</v>
      </c>
      <c r="F296" s="356" t="s">
        <v>838</v>
      </c>
      <c r="G296" s="385" t="s">
        <v>841</v>
      </c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</row>
    <row r="297" spans="1:19" s="33" customFormat="1" ht="39.6" x14ac:dyDescent="0.25">
      <c r="A297" s="388" t="s">
        <v>60</v>
      </c>
      <c r="B297" s="389" t="s">
        <v>842</v>
      </c>
      <c r="C297" s="374" t="s">
        <v>837</v>
      </c>
      <c r="D297" s="390">
        <v>45658</v>
      </c>
      <c r="E297" s="390">
        <v>45658</v>
      </c>
      <c r="F297" s="391" t="s">
        <v>838</v>
      </c>
      <c r="G297" s="385" t="s">
        <v>843</v>
      </c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</row>
    <row r="298" spans="1:19" s="33" customFormat="1" ht="39.6" x14ac:dyDescent="0.25">
      <c r="A298" s="367" t="s">
        <v>60</v>
      </c>
      <c r="B298" s="367" t="s">
        <v>844</v>
      </c>
      <c r="C298" s="82" t="s">
        <v>837</v>
      </c>
      <c r="D298" s="368">
        <v>45658</v>
      </c>
      <c r="E298" s="368">
        <v>45658</v>
      </c>
      <c r="F298" s="367" t="s">
        <v>838</v>
      </c>
      <c r="G298" s="392" t="s">
        <v>845</v>
      </c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</row>
    <row r="299" spans="1:19" s="33" customFormat="1" ht="26.4" x14ac:dyDescent="0.25">
      <c r="A299" s="367" t="s">
        <v>60</v>
      </c>
      <c r="B299" s="367" t="s">
        <v>846</v>
      </c>
      <c r="C299" s="367" t="s">
        <v>847</v>
      </c>
      <c r="D299" s="393">
        <v>45690</v>
      </c>
      <c r="E299" s="393">
        <v>46022</v>
      </c>
      <c r="F299" s="367" t="s">
        <v>608</v>
      </c>
      <c r="G299" s="392" t="s">
        <v>848</v>
      </c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</row>
    <row r="300" spans="1:19" s="33" customFormat="1" ht="26.4" x14ac:dyDescent="0.25">
      <c r="A300" s="367" t="s">
        <v>60</v>
      </c>
      <c r="B300" s="367" t="s">
        <v>849</v>
      </c>
      <c r="C300" s="367" t="s">
        <v>850</v>
      </c>
      <c r="D300" s="393">
        <v>45690</v>
      </c>
      <c r="E300" s="393">
        <v>46022</v>
      </c>
      <c r="F300" s="367" t="s">
        <v>608</v>
      </c>
      <c r="G300" s="392" t="s">
        <v>848</v>
      </c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</row>
    <row r="301" spans="1:19" s="33" customFormat="1" ht="39.6" x14ac:dyDescent="0.25">
      <c r="A301" s="367" t="s">
        <v>60</v>
      </c>
      <c r="B301" s="367" t="s">
        <v>851</v>
      </c>
      <c r="C301" s="367" t="s">
        <v>852</v>
      </c>
      <c r="D301" s="393">
        <v>45690</v>
      </c>
      <c r="E301" s="393">
        <v>45688</v>
      </c>
      <c r="F301" s="367" t="s">
        <v>608</v>
      </c>
      <c r="G301" s="392" t="s">
        <v>853</v>
      </c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</row>
    <row r="302" spans="1:19" s="33" customFormat="1" ht="39.6" x14ac:dyDescent="0.25">
      <c r="A302" s="367" t="s">
        <v>60</v>
      </c>
      <c r="B302" s="367" t="s">
        <v>854</v>
      </c>
      <c r="C302" s="367" t="s">
        <v>852</v>
      </c>
      <c r="D302" s="393">
        <v>45690</v>
      </c>
      <c r="E302" s="393">
        <v>45688</v>
      </c>
      <c r="F302" s="367" t="s">
        <v>608</v>
      </c>
      <c r="G302" s="392" t="s">
        <v>855</v>
      </c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</row>
    <row r="303" spans="1:19" s="33" customFormat="1" ht="39.6" x14ac:dyDescent="0.25">
      <c r="A303" s="367" t="s">
        <v>60</v>
      </c>
      <c r="B303" s="367" t="s">
        <v>856</v>
      </c>
      <c r="C303" s="367" t="s">
        <v>852</v>
      </c>
      <c r="D303" s="393">
        <v>45690</v>
      </c>
      <c r="E303" s="393">
        <v>45688</v>
      </c>
      <c r="F303" s="367" t="s">
        <v>608</v>
      </c>
      <c r="G303" s="392" t="s">
        <v>857</v>
      </c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</row>
    <row r="304" spans="1:19" s="33" customFormat="1" ht="52.8" x14ac:dyDescent="0.25">
      <c r="A304" s="367" t="s">
        <v>60</v>
      </c>
      <c r="B304" s="367" t="s">
        <v>858</v>
      </c>
      <c r="C304" s="367" t="s">
        <v>852</v>
      </c>
      <c r="D304" s="393">
        <v>45690</v>
      </c>
      <c r="E304" s="393">
        <v>45688</v>
      </c>
      <c r="F304" s="367" t="s">
        <v>859</v>
      </c>
      <c r="G304" s="392" t="s">
        <v>860</v>
      </c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</row>
    <row r="305" spans="1:19" s="33" customFormat="1" ht="52.8" x14ac:dyDescent="0.25">
      <c r="A305" s="367" t="s">
        <v>60</v>
      </c>
      <c r="B305" s="367" t="s">
        <v>861</v>
      </c>
      <c r="C305" s="367" t="s">
        <v>862</v>
      </c>
      <c r="D305" s="393">
        <v>45690</v>
      </c>
      <c r="E305" s="393">
        <v>45688</v>
      </c>
      <c r="F305" s="367" t="s">
        <v>859</v>
      </c>
      <c r="G305" s="392" t="s">
        <v>863</v>
      </c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</row>
    <row r="306" spans="1:19" s="33" customFormat="1" ht="26.4" x14ac:dyDescent="0.25">
      <c r="A306" s="373" t="s">
        <v>60</v>
      </c>
      <c r="B306" s="373" t="s">
        <v>864</v>
      </c>
      <c r="C306" s="373" t="s">
        <v>865</v>
      </c>
      <c r="D306" s="393">
        <v>45690</v>
      </c>
      <c r="E306" s="393">
        <v>45688</v>
      </c>
      <c r="F306" s="367" t="s">
        <v>866</v>
      </c>
      <c r="G306" s="392" t="s">
        <v>867</v>
      </c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</row>
    <row r="307" spans="1:19" s="33" customFormat="1" ht="39.6" x14ac:dyDescent="0.25">
      <c r="A307" s="367" t="s">
        <v>60</v>
      </c>
      <c r="B307" s="82" t="s">
        <v>868</v>
      </c>
      <c r="C307" s="82" t="s">
        <v>869</v>
      </c>
      <c r="D307" s="394">
        <v>45690</v>
      </c>
      <c r="E307" s="393">
        <v>46022</v>
      </c>
      <c r="F307" s="367" t="s">
        <v>608</v>
      </c>
      <c r="G307" s="392" t="s">
        <v>848</v>
      </c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</row>
    <row r="308" spans="1:19" s="33" customFormat="1" ht="39.6" x14ac:dyDescent="0.25">
      <c r="A308" s="367" t="s">
        <v>60</v>
      </c>
      <c r="B308" s="82" t="s">
        <v>870</v>
      </c>
      <c r="C308" s="82" t="s">
        <v>837</v>
      </c>
      <c r="D308" s="394">
        <v>45690</v>
      </c>
      <c r="E308" s="393">
        <v>46022</v>
      </c>
      <c r="F308" s="367" t="s">
        <v>608</v>
      </c>
      <c r="G308" s="392" t="s">
        <v>871</v>
      </c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</row>
    <row r="309" spans="1:19" s="33" customFormat="1" ht="52.8" x14ac:dyDescent="0.25">
      <c r="A309" s="367" t="s">
        <v>60</v>
      </c>
      <c r="B309" s="82" t="s">
        <v>872</v>
      </c>
      <c r="C309" s="82" t="s">
        <v>873</v>
      </c>
      <c r="D309" s="394">
        <v>45690</v>
      </c>
      <c r="E309" s="393">
        <v>45747</v>
      </c>
      <c r="F309" s="367" t="s">
        <v>859</v>
      </c>
      <c r="G309" s="392" t="s">
        <v>874</v>
      </c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</row>
  </sheetData>
  <sheetProtection selectLockedCells="1"/>
  <mergeCells count="6">
    <mergeCell ref="A1:B3"/>
    <mergeCell ref="C1:P1"/>
    <mergeCell ref="Q1:S3"/>
    <mergeCell ref="C2:P2"/>
    <mergeCell ref="C3:I3"/>
    <mergeCell ref="J3:P3"/>
  </mergeCells>
  <printOptions horizontalCentered="1"/>
  <pageMargins left="0.11811023622047245" right="0.11811023622047245" top="0.15748031496062992" bottom="0.15748031496062992" header="0.31496062992125984" footer="0.31496062992125984"/>
  <pageSetup scale="42" orientation="portrait" horizontalDpi="4294967295" verticalDpi="4294967295" r:id="rId1"/>
  <headerFooter>
    <oddFooter>&amp;L&amp;"Verdana,Normal"&amp;8F-TH-5. Versión :1.&amp;R&amp;"Verdana,Normal"&amp;8Subdirección de Talento Humano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BD0F3B-DDDF-4EF3-8241-A25802C49968}">
          <x14:formula1>
            <xm:f>'Listas desplegables'!$A$2:$A$4</xm:f>
          </x14:formula1>
          <xm:sqref>A300:A597</xm:sqref>
        </x14:dataValidation>
        <x14:dataValidation type="list" allowBlank="1" showInputMessage="1" showErrorMessage="1" xr:uid="{B208C520-6B29-4BF5-98E4-467C15A9CE18}">
          <x14:formula1>
            <xm:f>'Listas desplegables'!$B$2:$B$20</xm:f>
          </x14:formula1>
          <xm:sqref>C13:C633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F055D-65AC-4D84-BC38-63B603BF67C0}">
  <dimension ref="A1:E20"/>
  <sheetViews>
    <sheetView topLeftCell="A13" workbookViewId="0">
      <selection activeCell="C20" sqref="C20"/>
    </sheetView>
  </sheetViews>
  <sheetFormatPr baseColWidth="10" defaultColWidth="9.109375" defaultRowHeight="13.2" x14ac:dyDescent="0.25"/>
  <cols>
    <col min="1" max="3" width="21.109375" style="21" customWidth="1"/>
    <col min="4" max="4" width="44.109375" style="22" customWidth="1"/>
    <col min="5" max="5" width="42.109375" style="21" customWidth="1"/>
    <col min="6" max="16384" width="9.109375" style="21"/>
  </cols>
  <sheetData>
    <row r="1" spans="1:5" ht="26.4" x14ac:dyDescent="0.25">
      <c r="A1" s="119" t="s">
        <v>875</v>
      </c>
      <c r="B1" s="119" t="s">
        <v>876</v>
      </c>
      <c r="C1" s="120" t="s">
        <v>877</v>
      </c>
      <c r="D1" s="121" t="s">
        <v>878</v>
      </c>
      <c r="E1" s="121" t="s">
        <v>879</v>
      </c>
    </row>
    <row r="2" spans="1:5" ht="76.5" customHeight="1" x14ac:dyDescent="0.25">
      <c r="A2" s="122" t="s">
        <v>314</v>
      </c>
      <c r="B2" s="23" t="s">
        <v>847</v>
      </c>
      <c r="C2" s="23" t="s">
        <v>287</v>
      </c>
      <c r="D2" s="22" t="s">
        <v>39</v>
      </c>
      <c r="E2" s="22" t="s">
        <v>38</v>
      </c>
    </row>
    <row r="3" spans="1:5" ht="75" customHeight="1" x14ac:dyDescent="0.25">
      <c r="A3" s="122" t="s">
        <v>48</v>
      </c>
      <c r="B3" s="23" t="s">
        <v>880</v>
      </c>
      <c r="C3" s="23" t="s">
        <v>360</v>
      </c>
      <c r="D3" s="22" t="s">
        <v>50</v>
      </c>
      <c r="E3" s="22" t="s">
        <v>42</v>
      </c>
    </row>
    <row r="4" spans="1:5" ht="70.5" customHeight="1" x14ac:dyDescent="0.25">
      <c r="A4" s="122" t="s">
        <v>60</v>
      </c>
      <c r="B4" s="23" t="s">
        <v>881</v>
      </c>
      <c r="C4" s="23" t="s">
        <v>368</v>
      </c>
      <c r="D4" s="22" t="s">
        <v>58</v>
      </c>
      <c r="E4" s="22" t="s">
        <v>44</v>
      </c>
    </row>
    <row r="5" spans="1:5" ht="79.2" x14ac:dyDescent="0.25">
      <c r="A5" s="123"/>
      <c r="B5" s="23" t="s">
        <v>452</v>
      </c>
      <c r="C5" s="23" t="s">
        <v>356</v>
      </c>
      <c r="D5" s="22" t="s">
        <v>62</v>
      </c>
      <c r="E5" s="22" t="s">
        <v>49</v>
      </c>
    </row>
    <row r="6" spans="1:5" ht="113.25" customHeight="1" x14ac:dyDescent="0.25">
      <c r="A6" s="123"/>
      <c r="B6" s="23" t="s">
        <v>488</v>
      </c>
      <c r="C6" s="23" t="s">
        <v>378</v>
      </c>
      <c r="E6" s="22" t="s">
        <v>53</v>
      </c>
    </row>
    <row r="7" spans="1:5" ht="52.8" x14ac:dyDescent="0.25">
      <c r="A7" s="123"/>
      <c r="B7" s="23" t="s">
        <v>852</v>
      </c>
      <c r="C7" s="23" t="s">
        <v>382</v>
      </c>
      <c r="E7" s="22" t="s">
        <v>55</v>
      </c>
    </row>
    <row r="8" spans="1:5" ht="66" x14ac:dyDescent="0.25">
      <c r="A8" s="123"/>
      <c r="B8" s="23" t="s">
        <v>837</v>
      </c>
      <c r="C8" s="23" t="s">
        <v>386</v>
      </c>
      <c r="E8" s="22" t="s">
        <v>57</v>
      </c>
    </row>
    <row r="9" spans="1:5" ht="71.25" customHeight="1" x14ac:dyDescent="0.25">
      <c r="A9" s="123"/>
      <c r="B9" s="23" t="s">
        <v>830</v>
      </c>
      <c r="C9" s="23" t="s">
        <v>391</v>
      </c>
      <c r="E9" s="22" t="s">
        <v>46</v>
      </c>
    </row>
    <row r="10" spans="1:5" ht="52.8" x14ac:dyDescent="0.25">
      <c r="A10" s="123"/>
      <c r="B10" s="23" t="s">
        <v>882</v>
      </c>
      <c r="C10" s="23" t="s">
        <v>400</v>
      </c>
      <c r="E10" s="22" t="s">
        <v>61</v>
      </c>
    </row>
    <row r="11" spans="1:5" ht="79.2" x14ac:dyDescent="0.25">
      <c r="A11" s="123"/>
      <c r="B11" s="23" t="s">
        <v>862</v>
      </c>
      <c r="C11" s="23" t="s">
        <v>883</v>
      </c>
      <c r="E11" s="22"/>
    </row>
    <row r="12" spans="1:5" ht="52.8" x14ac:dyDescent="0.25">
      <c r="A12" s="123"/>
      <c r="B12" s="23" t="s">
        <v>884</v>
      </c>
      <c r="C12" s="23" t="s">
        <v>413</v>
      </c>
      <c r="E12" s="22"/>
    </row>
    <row r="13" spans="1:5" ht="66" x14ac:dyDescent="0.25">
      <c r="A13" s="123"/>
      <c r="B13" s="23" t="s">
        <v>885</v>
      </c>
      <c r="C13" s="23" t="s">
        <v>424</v>
      </c>
      <c r="E13" s="22"/>
    </row>
    <row r="14" spans="1:5" x14ac:dyDescent="0.25">
      <c r="A14" s="123"/>
      <c r="B14" s="23" t="s">
        <v>865</v>
      </c>
      <c r="C14" s="123"/>
      <c r="E14" s="22"/>
    </row>
    <row r="15" spans="1:5" x14ac:dyDescent="0.25">
      <c r="A15" s="123"/>
      <c r="B15" s="23" t="s">
        <v>886</v>
      </c>
      <c r="C15" s="123"/>
      <c r="E15" s="22"/>
    </row>
    <row r="16" spans="1:5" ht="26.4" x14ac:dyDescent="0.25">
      <c r="A16" s="123"/>
      <c r="B16" s="23" t="s">
        <v>887</v>
      </c>
      <c r="C16" s="123"/>
      <c r="E16" s="22"/>
    </row>
    <row r="17" spans="1:5" ht="39.6" x14ac:dyDescent="0.25">
      <c r="A17" s="123"/>
      <c r="B17" s="23" t="s">
        <v>850</v>
      </c>
      <c r="C17" s="123"/>
      <c r="E17" s="22"/>
    </row>
    <row r="18" spans="1:5" ht="39.6" x14ac:dyDescent="0.25">
      <c r="B18" s="23" t="s">
        <v>873</v>
      </c>
    </row>
    <row r="19" spans="1:5" x14ac:dyDescent="0.25">
      <c r="B19" s="23" t="s">
        <v>869</v>
      </c>
    </row>
    <row r="20" spans="1:5" x14ac:dyDescent="0.25">
      <c r="B20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0B63D422407441A08A5C681B05F5A8" ma:contentTypeVersion="4" ma:contentTypeDescription="Crear nuevo documento." ma:contentTypeScope="" ma:versionID="5637c10f8516d74767e7bfa4607e9b5d">
  <xsd:schema xmlns:xsd="http://www.w3.org/2001/XMLSchema" xmlns:xs="http://www.w3.org/2001/XMLSchema" xmlns:p="http://schemas.microsoft.com/office/2006/metadata/properties" xmlns:ns2="3b05431c-0aa6-492e-aeca-ca8b0a01791f" targetNamespace="http://schemas.microsoft.com/office/2006/metadata/properties" ma:root="true" ma:fieldsID="03011180c3e76be4c395b0e217c3fedf" ns2:_="">
    <xsd:import namespace="3b05431c-0aa6-492e-aeca-ca8b0a0179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5431c-0aa6-492e-aeca-ca8b0a017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02DC80-BDEF-4831-96E0-6ADD7BEDA6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B01DD7-73A9-4CEA-B3B4-5DCCA4BDF3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5431c-0aa6-492e-aeca-ca8b0a0179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3CDFD5-6744-403E-8144-8794B11BC0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Indice</vt:lpstr>
      <vt:lpstr>Metas PDD</vt:lpstr>
      <vt:lpstr>Proyectos</vt:lpstr>
      <vt:lpstr>Políticas P.</vt:lpstr>
      <vt:lpstr>Políticas GyD</vt:lpstr>
      <vt:lpstr>Listas desplegables</vt:lpstr>
      <vt:lpstr>'Metas PDD'!Área_de_impresión</vt:lpstr>
      <vt:lpstr>'Políticas GyD'!Área_de_impresión</vt:lpstr>
      <vt:lpstr>'Políticas P.'!Área_de_impresión</vt:lpstr>
      <vt:lpstr>Proyectos!Área_de_impresión</vt:lpstr>
    </vt:vector>
  </TitlesOfParts>
  <Manager/>
  <Company>Alcaldia Mayor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clgarcia</dc:creator>
  <cp:keywords/>
  <dc:description/>
  <cp:lastModifiedBy>Ibith Fernanda Cortes Ardila</cp:lastModifiedBy>
  <cp:revision/>
  <dcterms:created xsi:type="dcterms:W3CDTF">2010-08-27T19:40:35Z</dcterms:created>
  <dcterms:modified xsi:type="dcterms:W3CDTF">2025-01-30T16:20:33Z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0x0101004D0B63D422407441A08A5C681B05F5A8</vt:lpwstr>
  </property>
</Properties>
</file>